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Documents\Administracion 2015-2018\Departamentos\Tesoreria\"/>
    </mc:Choice>
  </mc:AlternateContent>
  <bookViews>
    <workbookView xWindow="-15" yWindow="225" windowWidth="8640" windowHeight="8520" tabRatio="938"/>
  </bookViews>
  <sheets>
    <sheet name="Objetivos PMD" sheetId="2" r:id="rId1"/>
    <sheet name="Compromisos PMD" sheetId="3" r:id="rId2"/>
    <sheet name="INDICADORES" sheetId="41" r:id="rId3"/>
    <sheet name="S.H-INGRESOS" sheetId="10" r:id="rId4"/>
    <sheet name="S.H. EGRESOS" sheetId="11" r:id="rId5"/>
    <sheet name="ESTIMACION DE INGRESOS" sheetId="12" r:id="rId6"/>
    <sheet name="PRESUP.EGRESOS FUENTE FINANCIAM" sheetId="14" r:id="rId7"/>
    <sheet name="PLANTILLA" sheetId="45" r:id="rId8"/>
    <sheet name="CLASIFIC.ADMINISTRATIVA" sheetId="25" r:id="rId9"/>
    <sheet name="CLASIFIC.FUNCIONAL DEL GASTO" sheetId="24" r:id="rId10"/>
    <sheet name="PRES. CLASIF.  PROGRAMATICA" sheetId="38" r:id="rId11"/>
    <sheet name=" CAT. FUNCION, SUB FUNCION" sheetId="21" r:id="rId12"/>
    <sheet name="CAT FF" sheetId="39" r:id="rId13"/>
    <sheet name="CAT. CLASIFICACIÓN PROGRAMATICA" sheetId="33" r:id="rId14"/>
  </sheets>
  <definedNames>
    <definedName name="_xlnm._FilterDatabase" localSheetId="5" hidden="1">'ESTIMACION DE INGRESOS'!$A$1:$C$293</definedName>
    <definedName name="_xlnm._FilterDatabase" localSheetId="6" hidden="1">'PRESUP.EGRESOS FUENTE FINANCIAM'!$A$5:$B$430</definedName>
    <definedName name="_xlnm._FilterDatabase" localSheetId="3" hidden="1">'S.H-INGRESOS'!$A$1:$G$79</definedName>
    <definedName name="_xlnm.Print_Area" localSheetId="13">'CAT. CLASIFICACIÓN PROGRAMATICA'!$A$1:$D$25</definedName>
    <definedName name="_xlnm.Print_Area" localSheetId="10">'PRES. CLASIF.  PROGRAMATICA'!$A$1:$F$44</definedName>
    <definedName name="_xlnm.Print_Titles" localSheetId="11">' CAT. FUNCION, SUB FUNCION'!$2:$2</definedName>
    <definedName name="_xlnm.Print_Titles" localSheetId="8">CLASIFIC.ADMINISTRATIVA!$1:$5</definedName>
    <definedName name="_xlnm.Print_Titles" localSheetId="9">'CLASIFIC.FUNCIONAL DEL GASTO'!$1:$3</definedName>
    <definedName name="_xlnm.Print_Titles" localSheetId="1">'Compromisos PMD'!$1:$4</definedName>
    <definedName name="_xlnm.Print_Titles" localSheetId="5">'ESTIMACION DE INGRESOS'!$1:$4</definedName>
    <definedName name="_xlnm.Print_Titles" localSheetId="2">INDICADORES!$1:$3</definedName>
    <definedName name="_xlnm.Print_Titles" localSheetId="0">'Objetivos PMD'!$1:$4</definedName>
    <definedName name="_xlnm.Print_Titles" localSheetId="6">'PRESUP.EGRESOS FUENTE FINANCIAM'!$1:$4</definedName>
    <definedName name="_xlnm.Print_Titles" localSheetId="4">'S.H. EGRESOS'!$1:$2</definedName>
    <definedName name="_xlnm.Print_Titles" localSheetId="3">'S.H-INGRESOS'!$1:$1</definedName>
  </definedNames>
  <calcPr calcId="152511" fullCalcOnLoad="1"/>
</workbook>
</file>

<file path=xl/calcChain.xml><?xml version="1.0" encoding="utf-8"?>
<calcChain xmlns="http://schemas.openxmlformats.org/spreadsheetml/2006/main">
  <c r="BK321" i="45" l="1"/>
  <c r="AD321" i="45"/>
  <c r="V321" i="45"/>
  <c r="E322" i="45"/>
  <c r="E325" i="45" s="1"/>
  <c r="F321" i="45"/>
  <c r="C9" i="14"/>
  <c r="F319" i="45"/>
  <c r="BK319" i="45" s="1"/>
  <c r="V319" i="45"/>
  <c r="AD319" i="45"/>
  <c r="AD317" i="45"/>
  <c r="V320" i="45"/>
  <c r="F324" i="45"/>
  <c r="BK324" i="45"/>
  <c r="F323" i="45"/>
  <c r="BK323" i="45" s="1"/>
  <c r="F320" i="45"/>
  <c r="F318" i="45"/>
  <c r="F317" i="45"/>
  <c r="F316" i="45"/>
  <c r="F315" i="45"/>
  <c r="F314" i="45"/>
  <c r="F313" i="45"/>
  <c r="F312" i="45"/>
  <c r="F311" i="45"/>
  <c r="F310" i="45"/>
  <c r="F309" i="45"/>
  <c r="F308" i="45"/>
  <c r="F307" i="45"/>
  <c r="F306" i="45"/>
  <c r="F305" i="45"/>
  <c r="F304" i="45"/>
  <c r="F303" i="45"/>
  <c r="F302" i="45"/>
  <c r="F301" i="45"/>
  <c r="F300" i="45"/>
  <c r="F299" i="45"/>
  <c r="F298" i="45"/>
  <c r="F297" i="45"/>
  <c r="F296" i="45"/>
  <c r="F295" i="45"/>
  <c r="F294" i="45"/>
  <c r="BK294" i="45" s="1"/>
  <c r="F293" i="45"/>
  <c r="F292" i="45"/>
  <c r="F291" i="45"/>
  <c r="F290" i="45"/>
  <c r="F289" i="45"/>
  <c r="F288" i="45"/>
  <c r="F287" i="45"/>
  <c r="F286" i="45"/>
  <c r="F285" i="45"/>
  <c r="F284" i="45"/>
  <c r="F283" i="45"/>
  <c r="F282" i="45"/>
  <c r="F281" i="45"/>
  <c r="F280" i="45"/>
  <c r="F279" i="45"/>
  <c r="F278" i="45"/>
  <c r="F277" i="45"/>
  <c r="F276" i="45"/>
  <c r="F275" i="45"/>
  <c r="F274" i="45"/>
  <c r="F273" i="45"/>
  <c r="F272" i="45"/>
  <c r="F271" i="45"/>
  <c r="F270" i="45"/>
  <c r="F269" i="45"/>
  <c r="F268" i="45"/>
  <c r="F267" i="45"/>
  <c r="F266" i="45"/>
  <c r="F265" i="45"/>
  <c r="F264" i="45"/>
  <c r="F263" i="45"/>
  <c r="F262" i="45"/>
  <c r="F261" i="45"/>
  <c r="F260" i="45"/>
  <c r="F259" i="45"/>
  <c r="F258" i="45"/>
  <c r="F257" i="45"/>
  <c r="F256" i="45"/>
  <c r="F255" i="45"/>
  <c r="F254" i="45"/>
  <c r="F253" i="45"/>
  <c r="F252" i="45"/>
  <c r="F251" i="45"/>
  <c r="F250" i="45"/>
  <c r="F249" i="45"/>
  <c r="F248" i="45"/>
  <c r="F247" i="45"/>
  <c r="F246" i="45"/>
  <c r="BK246" i="45" s="1"/>
  <c r="F245" i="45"/>
  <c r="F244" i="45"/>
  <c r="F243" i="45"/>
  <c r="F242" i="45"/>
  <c r="F241" i="45"/>
  <c r="F240" i="45"/>
  <c r="F239" i="45"/>
  <c r="F238" i="45"/>
  <c r="BK238" i="45" s="1"/>
  <c r="F237" i="45"/>
  <c r="F236" i="45"/>
  <c r="F235" i="45"/>
  <c r="F234" i="45"/>
  <c r="F233" i="45"/>
  <c r="F232" i="45"/>
  <c r="F231" i="45"/>
  <c r="F230" i="45"/>
  <c r="BK230" i="45" s="1"/>
  <c r="F229" i="45"/>
  <c r="F228" i="45"/>
  <c r="F227" i="45"/>
  <c r="F226" i="45"/>
  <c r="F225" i="45"/>
  <c r="F224" i="45"/>
  <c r="F223" i="45"/>
  <c r="F222" i="45"/>
  <c r="F221" i="45"/>
  <c r="F220" i="45"/>
  <c r="F219" i="45"/>
  <c r="F218" i="45"/>
  <c r="F217" i="45"/>
  <c r="F216" i="45"/>
  <c r="F215" i="45"/>
  <c r="F214" i="45"/>
  <c r="F213" i="45"/>
  <c r="F212" i="45"/>
  <c r="F211" i="45"/>
  <c r="F210" i="45"/>
  <c r="F209" i="45"/>
  <c r="F208" i="45"/>
  <c r="F207" i="45"/>
  <c r="F206" i="45"/>
  <c r="F205" i="45"/>
  <c r="F204" i="45"/>
  <c r="F203" i="45"/>
  <c r="F202" i="45"/>
  <c r="F201" i="45"/>
  <c r="F200" i="45"/>
  <c r="F199" i="45"/>
  <c r="F198" i="45"/>
  <c r="F197" i="45"/>
  <c r="F196" i="45"/>
  <c r="F195" i="45"/>
  <c r="F194" i="45"/>
  <c r="F193" i="45"/>
  <c r="F192" i="45"/>
  <c r="F191" i="45"/>
  <c r="F190" i="45"/>
  <c r="F189" i="45"/>
  <c r="F188" i="45"/>
  <c r="F187" i="45"/>
  <c r="F186" i="45"/>
  <c r="F185" i="45"/>
  <c r="F184" i="45"/>
  <c r="F183" i="45"/>
  <c r="F182" i="45"/>
  <c r="F181" i="45"/>
  <c r="F180" i="45"/>
  <c r="F179" i="45"/>
  <c r="F178" i="45"/>
  <c r="F177" i="45"/>
  <c r="F176" i="45"/>
  <c r="F175" i="45"/>
  <c r="F174" i="45"/>
  <c r="F173" i="45"/>
  <c r="F172" i="45"/>
  <c r="F171" i="45"/>
  <c r="F170" i="45"/>
  <c r="F169" i="45"/>
  <c r="F168" i="45"/>
  <c r="F167" i="45"/>
  <c r="F166" i="45"/>
  <c r="BK166" i="45" s="1"/>
  <c r="F165" i="45"/>
  <c r="F164" i="45"/>
  <c r="F163" i="45"/>
  <c r="F162" i="45"/>
  <c r="F161" i="45"/>
  <c r="F160" i="45"/>
  <c r="F159" i="45"/>
  <c r="F158" i="45"/>
  <c r="BK158" i="45" s="1"/>
  <c r="F157" i="45"/>
  <c r="F156" i="45"/>
  <c r="F155" i="45"/>
  <c r="F154" i="45"/>
  <c r="F153" i="45"/>
  <c r="F152" i="45"/>
  <c r="F151" i="45"/>
  <c r="F150" i="45"/>
  <c r="F149" i="45"/>
  <c r="F148" i="45"/>
  <c r="F147" i="45"/>
  <c r="F146" i="45"/>
  <c r="F145" i="45"/>
  <c r="F144" i="45"/>
  <c r="F143"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9" i="45"/>
  <c r="F118" i="45"/>
  <c r="F117" i="45"/>
  <c r="F116" i="45"/>
  <c r="F115" i="45"/>
  <c r="F114" i="45"/>
  <c r="F113" i="45"/>
  <c r="F112" i="45"/>
  <c r="F111" i="45"/>
  <c r="F110" i="45"/>
  <c r="F109" i="45"/>
  <c r="F108" i="45"/>
  <c r="F107" i="45"/>
  <c r="F106" i="45"/>
  <c r="F105" i="45"/>
  <c r="F104" i="45"/>
  <c r="F103" i="45"/>
  <c r="F102" i="45"/>
  <c r="F101" i="45"/>
  <c r="F100" i="45"/>
  <c r="F99" i="45"/>
  <c r="F98" i="45"/>
  <c r="F97" i="45"/>
  <c r="F96"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F66" i="45"/>
  <c r="F65" i="45"/>
  <c r="F64" i="45"/>
  <c r="F63" i="45"/>
  <c r="F62" i="45"/>
  <c r="F61" i="45"/>
  <c r="F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E17" i="38"/>
  <c r="E9" i="38"/>
  <c r="F27" i="24"/>
  <c r="D91" i="25"/>
  <c r="AD320" i="45"/>
  <c r="AD318" i="45"/>
  <c r="V318" i="45"/>
  <c r="V317" i="45"/>
  <c r="AD316" i="45"/>
  <c r="V316" i="45"/>
  <c r="AD315" i="45"/>
  <c r="V315" i="45"/>
  <c r="AD314" i="45"/>
  <c r="V314" i="45"/>
  <c r="AD313" i="45"/>
  <c r="V313" i="45"/>
  <c r="BC312" i="45"/>
  <c r="BC325" i="45"/>
  <c r="AT312" i="45"/>
  <c r="AL312" i="45"/>
  <c r="AL325" i="45" s="1"/>
  <c r="AD312" i="45"/>
  <c r="V312" i="45"/>
  <c r="N312" i="45"/>
  <c r="N325" i="45"/>
  <c r="AD311" i="45"/>
  <c r="V311" i="45"/>
  <c r="AD310" i="45"/>
  <c r="V310" i="45"/>
  <c r="AD309" i="45"/>
  <c r="V309" i="45"/>
  <c r="AD308" i="45"/>
  <c r="V308" i="45"/>
  <c r="AD307" i="45"/>
  <c r="V307" i="45"/>
  <c r="AD306" i="45"/>
  <c r="V306" i="45"/>
  <c r="AD305" i="45"/>
  <c r="V305" i="45"/>
  <c r="AD304" i="45"/>
  <c r="V304" i="45"/>
  <c r="AD303" i="45"/>
  <c r="V303" i="45"/>
  <c r="AD302" i="45"/>
  <c r="V302" i="45"/>
  <c r="AD301" i="45"/>
  <c r="V301" i="45"/>
  <c r="BK301" i="45" s="1"/>
  <c r="AD300" i="45"/>
  <c r="V300" i="45"/>
  <c r="AD299" i="45"/>
  <c r="V299" i="45"/>
  <c r="AD298" i="45"/>
  <c r="V298" i="45"/>
  <c r="AD297" i="45"/>
  <c r="V297" i="45"/>
  <c r="AD296" i="45"/>
  <c r="V296" i="45"/>
  <c r="AD295" i="45"/>
  <c r="V295" i="45"/>
  <c r="AD294" i="45"/>
  <c r="V294" i="45"/>
  <c r="AD293" i="45"/>
  <c r="V293" i="45"/>
  <c r="AD292" i="45"/>
  <c r="V292" i="45"/>
  <c r="BK292" i="45" s="1"/>
  <c r="AD291" i="45"/>
  <c r="V291" i="45"/>
  <c r="AD290" i="45"/>
  <c r="V290" i="45"/>
  <c r="BK290" i="45" s="1"/>
  <c r="AD289" i="45"/>
  <c r="V289" i="45"/>
  <c r="AD288" i="45"/>
  <c r="V288" i="45"/>
  <c r="AD287" i="45"/>
  <c r="V287" i="45"/>
  <c r="AD286" i="45"/>
  <c r="V286" i="45"/>
  <c r="AD285" i="45"/>
  <c r="V285" i="45"/>
  <c r="AD284" i="45"/>
  <c r="V284" i="45"/>
  <c r="AD283" i="45"/>
  <c r="V283" i="45"/>
  <c r="AD282" i="45"/>
  <c r="V282" i="45"/>
  <c r="AD281" i="45"/>
  <c r="V281" i="45"/>
  <c r="AD280" i="45"/>
  <c r="V280" i="45"/>
  <c r="AD279" i="45"/>
  <c r="V279" i="45"/>
  <c r="AD278" i="45"/>
  <c r="V278" i="45"/>
  <c r="AD277" i="45"/>
  <c r="V277" i="45"/>
  <c r="AD276" i="45"/>
  <c r="V276" i="45"/>
  <c r="AD275" i="45"/>
  <c r="V275" i="45"/>
  <c r="AD274" i="45"/>
  <c r="V274" i="45"/>
  <c r="AD273" i="45"/>
  <c r="V273" i="45"/>
  <c r="AD272" i="45"/>
  <c r="V272" i="45"/>
  <c r="AD271" i="45"/>
  <c r="V271" i="45"/>
  <c r="AD270" i="45"/>
  <c r="V270" i="45"/>
  <c r="AD269" i="45"/>
  <c r="BK269" i="45"/>
  <c r="V269" i="45"/>
  <c r="AD268" i="45"/>
  <c r="V268" i="45"/>
  <c r="AD267" i="45"/>
  <c r="V267" i="45"/>
  <c r="AD266" i="45"/>
  <c r="V266" i="45"/>
  <c r="AD265" i="45"/>
  <c r="V265" i="45"/>
  <c r="AD264" i="45"/>
  <c r="V264" i="45"/>
  <c r="AD263" i="45"/>
  <c r="V263" i="45"/>
  <c r="AD262" i="45"/>
  <c r="V262" i="45"/>
  <c r="AD261" i="45"/>
  <c r="V261" i="45"/>
  <c r="AD260" i="45"/>
  <c r="V260" i="45"/>
  <c r="AD259" i="45"/>
  <c r="V259" i="45"/>
  <c r="BK259" i="45" s="1"/>
  <c r="AD258" i="45"/>
  <c r="V258" i="45"/>
  <c r="AD257" i="45"/>
  <c r="V257" i="45"/>
  <c r="AD256" i="45"/>
  <c r="V256" i="45"/>
  <c r="AD255" i="45"/>
  <c r="V255" i="45"/>
  <c r="AD254" i="45"/>
  <c r="V254" i="45"/>
  <c r="AD253" i="45"/>
  <c r="V253" i="45"/>
  <c r="AD252" i="45"/>
  <c r="V252" i="45"/>
  <c r="AD251" i="45"/>
  <c r="V251" i="45"/>
  <c r="BK251" i="45" s="1"/>
  <c r="AD250" i="45"/>
  <c r="V250" i="45"/>
  <c r="AD249" i="45"/>
  <c r="V249" i="45"/>
  <c r="BK249" i="45"/>
  <c r="AD248" i="45"/>
  <c r="BK248" i="45" s="1"/>
  <c r="V248" i="45"/>
  <c r="AD247" i="45"/>
  <c r="V247" i="45"/>
  <c r="AD246" i="45"/>
  <c r="V246" i="45"/>
  <c r="AD245" i="45"/>
  <c r="V245" i="45"/>
  <c r="AD244" i="45"/>
  <c r="V244" i="45"/>
  <c r="AD243" i="45"/>
  <c r="V243" i="45"/>
  <c r="AD242" i="45"/>
  <c r="V242" i="45"/>
  <c r="AD241" i="45"/>
  <c r="V241" i="45"/>
  <c r="AD240" i="45"/>
  <c r="BK240" i="45" s="1"/>
  <c r="V240" i="45"/>
  <c r="AD239" i="45"/>
  <c r="V239" i="45"/>
  <c r="AD238" i="45"/>
  <c r="V238" i="45"/>
  <c r="AD237" i="45"/>
  <c r="V237" i="45"/>
  <c r="AD236" i="45"/>
  <c r="BK236" i="45" s="1"/>
  <c r="V236" i="45"/>
  <c r="AD235" i="45"/>
  <c r="V235" i="45"/>
  <c r="AD234" i="45"/>
  <c r="V234" i="45"/>
  <c r="AD233" i="45"/>
  <c r="V233" i="45"/>
  <c r="AD232" i="45"/>
  <c r="V232" i="45"/>
  <c r="BK232" i="45" s="1"/>
  <c r="AD231" i="45"/>
  <c r="V231" i="45"/>
  <c r="AD230" i="45"/>
  <c r="V230" i="45"/>
  <c r="AD229" i="45"/>
  <c r="V229" i="45"/>
  <c r="AD228" i="45"/>
  <c r="V228" i="45"/>
  <c r="AD227" i="45"/>
  <c r="V227" i="45"/>
  <c r="AD226" i="45"/>
  <c r="V226" i="45"/>
  <c r="AD225" i="45"/>
  <c r="V225" i="45"/>
  <c r="AD224" i="45"/>
  <c r="V224" i="45"/>
  <c r="AD223" i="45"/>
  <c r="V223" i="45"/>
  <c r="AD222" i="45"/>
  <c r="V222" i="45"/>
  <c r="AD221" i="45"/>
  <c r="V221" i="45"/>
  <c r="AD220" i="45"/>
  <c r="V220" i="45"/>
  <c r="AD219" i="45"/>
  <c r="V219" i="45"/>
  <c r="AD218" i="45"/>
  <c r="V218" i="45"/>
  <c r="AD217" i="45"/>
  <c r="V217" i="45"/>
  <c r="AD216" i="45"/>
  <c r="V216" i="45"/>
  <c r="AD215" i="45"/>
  <c r="V215" i="45"/>
  <c r="AD214" i="45"/>
  <c r="V214" i="45"/>
  <c r="AD213" i="45"/>
  <c r="V213" i="45"/>
  <c r="AD212" i="45"/>
  <c r="V212" i="45"/>
  <c r="AD211" i="45"/>
  <c r="V211" i="45"/>
  <c r="AD210" i="45"/>
  <c r="V210" i="45"/>
  <c r="AD209" i="45"/>
  <c r="V209" i="45"/>
  <c r="AD208" i="45"/>
  <c r="V208" i="45"/>
  <c r="AD207" i="45"/>
  <c r="V207" i="45"/>
  <c r="AD206" i="45"/>
  <c r="V206" i="45"/>
  <c r="AD205" i="45"/>
  <c r="V205" i="45"/>
  <c r="AD204" i="45"/>
  <c r="V204" i="45"/>
  <c r="AD203" i="45"/>
  <c r="V203" i="45"/>
  <c r="AD202" i="45"/>
  <c r="V202" i="45"/>
  <c r="AD201" i="45"/>
  <c r="V201" i="45"/>
  <c r="AD200" i="45"/>
  <c r="V200" i="45"/>
  <c r="AD199" i="45"/>
  <c r="V199" i="45"/>
  <c r="AD198" i="45"/>
  <c r="V198" i="45"/>
  <c r="AD197" i="45"/>
  <c r="V197" i="45"/>
  <c r="AD196" i="45"/>
  <c r="V196" i="45"/>
  <c r="AD195" i="45"/>
  <c r="V195" i="45"/>
  <c r="AD194" i="45"/>
  <c r="V194" i="45"/>
  <c r="AD193" i="45"/>
  <c r="V193" i="45"/>
  <c r="AD192" i="45"/>
  <c r="V192" i="45"/>
  <c r="AD191" i="45"/>
  <c r="V191" i="45"/>
  <c r="AD190" i="45"/>
  <c r="V190" i="45"/>
  <c r="AD189" i="45"/>
  <c r="V189" i="45"/>
  <c r="AD188" i="45"/>
  <c r="V188" i="45"/>
  <c r="AD187" i="45"/>
  <c r="V187" i="45"/>
  <c r="BK187" i="45" s="1"/>
  <c r="AD186" i="45"/>
  <c r="V186" i="45"/>
  <c r="BK186" i="45" s="1"/>
  <c r="AD185" i="45"/>
  <c r="V185" i="45"/>
  <c r="AD184" i="45"/>
  <c r="V184" i="45"/>
  <c r="AD183" i="45"/>
  <c r="V183" i="45"/>
  <c r="AD182" i="45"/>
  <c r="V182" i="45"/>
  <c r="AD181" i="45"/>
  <c r="V181" i="45"/>
  <c r="AD180" i="45"/>
  <c r="V180" i="45"/>
  <c r="AD179" i="45"/>
  <c r="V179" i="45"/>
  <c r="BK179" i="45" s="1"/>
  <c r="AD178" i="45"/>
  <c r="V178" i="45"/>
  <c r="AD177" i="45"/>
  <c r="V177" i="45"/>
  <c r="AD176" i="45"/>
  <c r="V176" i="45"/>
  <c r="AD175" i="45"/>
  <c r="V175" i="45"/>
  <c r="AD174" i="45"/>
  <c r="V174" i="45"/>
  <c r="AD173" i="45"/>
  <c r="V173" i="45"/>
  <c r="AD172" i="45"/>
  <c r="V172" i="45"/>
  <c r="AD171" i="45"/>
  <c r="V171" i="45"/>
  <c r="AD170" i="45"/>
  <c r="V170" i="45"/>
  <c r="BK170" i="45" s="1"/>
  <c r="AD169" i="45"/>
  <c r="V169" i="45"/>
  <c r="AD168" i="45"/>
  <c r="BK168" i="45" s="1"/>
  <c r="V168" i="45"/>
  <c r="AD167" i="45"/>
  <c r="V167" i="45"/>
  <c r="BK167" i="45"/>
  <c r="AD166" i="45"/>
  <c r="V166" i="45"/>
  <c r="AD165" i="45"/>
  <c r="V165" i="45"/>
  <c r="AD164" i="45"/>
  <c r="V164" i="45"/>
  <c r="AD163" i="45"/>
  <c r="V163" i="45"/>
  <c r="AD162" i="45"/>
  <c r="BK162" i="45"/>
  <c r="V162" i="45"/>
  <c r="AD161" i="45"/>
  <c r="V161" i="45"/>
  <c r="AD160" i="45"/>
  <c r="V160" i="45"/>
  <c r="AD159" i="45"/>
  <c r="V159" i="45"/>
  <c r="AD158" i="45"/>
  <c r="V158" i="45"/>
  <c r="AD157" i="45"/>
  <c r="V157" i="45"/>
  <c r="AD156" i="45"/>
  <c r="V156" i="45"/>
  <c r="AD155" i="45"/>
  <c r="V155" i="45"/>
  <c r="AD154" i="45"/>
  <c r="V154" i="45"/>
  <c r="AD153" i="45"/>
  <c r="V153" i="45"/>
  <c r="AD152" i="45"/>
  <c r="V152" i="45"/>
  <c r="AD151" i="45"/>
  <c r="V151" i="45"/>
  <c r="AD150" i="45"/>
  <c r="V150" i="45"/>
  <c r="AD149" i="45"/>
  <c r="V149" i="45"/>
  <c r="AD148" i="45"/>
  <c r="V148" i="45"/>
  <c r="AD147" i="45"/>
  <c r="V147" i="45"/>
  <c r="AD146" i="45"/>
  <c r="V146" i="45"/>
  <c r="AD145" i="45"/>
  <c r="V145" i="45"/>
  <c r="AD144" i="45"/>
  <c r="V144" i="45"/>
  <c r="AD143" i="45"/>
  <c r="V143" i="45"/>
  <c r="AD142" i="45"/>
  <c r="V142" i="45"/>
  <c r="AD141" i="45"/>
  <c r="V141" i="45"/>
  <c r="AD140" i="45"/>
  <c r="V140" i="45"/>
  <c r="AD139" i="45"/>
  <c r="V139" i="45"/>
  <c r="AD138" i="45"/>
  <c r="V138" i="45"/>
  <c r="AD137" i="45"/>
  <c r="V137" i="45"/>
  <c r="AD136" i="45"/>
  <c r="V136" i="45"/>
  <c r="AD135" i="45"/>
  <c r="V135" i="45"/>
  <c r="AD134" i="45"/>
  <c r="V134" i="45"/>
  <c r="AD133" i="45"/>
  <c r="V133" i="45"/>
  <c r="AD132" i="45"/>
  <c r="V132" i="45"/>
  <c r="AD131" i="45"/>
  <c r="V131" i="45"/>
  <c r="AD130" i="45"/>
  <c r="V130" i="45"/>
  <c r="AD129" i="45"/>
  <c r="V129" i="45"/>
  <c r="BK129" i="45"/>
  <c r="AD128" i="45"/>
  <c r="V128" i="45"/>
  <c r="AD127" i="45"/>
  <c r="V127" i="45"/>
  <c r="BK127" i="45" s="1"/>
  <c r="AD126" i="45"/>
  <c r="V126" i="45"/>
  <c r="AD125" i="45"/>
  <c r="V125" i="45"/>
  <c r="AD124" i="45"/>
  <c r="V124" i="45"/>
  <c r="AD123" i="45"/>
  <c r="V123" i="45"/>
  <c r="AD122" i="45"/>
  <c r="V122" i="45"/>
  <c r="AD121" i="45"/>
  <c r="V121" i="45"/>
  <c r="AD120" i="45"/>
  <c r="V120" i="45"/>
  <c r="AD119" i="45"/>
  <c r="V119" i="45"/>
  <c r="BK119" i="45"/>
  <c r="AD118" i="45"/>
  <c r="V118" i="45"/>
  <c r="AD117" i="45"/>
  <c r="V117" i="45"/>
  <c r="AD116" i="45"/>
  <c r="V116" i="45"/>
  <c r="AD115" i="45"/>
  <c r="V115" i="45"/>
  <c r="BK115" i="45"/>
  <c r="AD114" i="45"/>
  <c r="V114" i="45"/>
  <c r="AD113" i="45"/>
  <c r="V113" i="45"/>
  <c r="BK113" i="45" s="1"/>
  <c r="AD112" i="45"/>
  <c r="V112" i="45"/>
  <c r="AD111" i="45"/>
  <c r="V111" i="45"/>
  <c r="AD110" i="45"/>
  <c r="V110" i="45"/>
  <c r="AD109" i="45"/>
  <c r="V109" i="45"/>
  <c r="AD108" i="45"/>
  <c r="V108" i="45"/>
  <c r="AD107" i="45"/>
  <c r="V107" i="45"/>
  <c r="AD106" i="45"/>
  <c r="V106" i="45"/>
  <c r="AD105" i="45"/>
  <c r="V105" i="45"/>
  <c r="AD104" i="45"/>
  <c r="V104" i="45"/>
  <c r="AD103" i="45"/>
  <c r="V103" i="45"/>
  <c r="AD102" i="45"/>
  <c r="V102" i="45"/>
  <c r="AD101" i="45"/>
  <c r="V101" i="45"/>
  <c r="AD100" i="45"/>
  <c r="V100" i="45"/>
  <c r="AD99" i="45"/>
  <c r="V99" i="45"/>
  <c r="AD98" i="45"/>
  <c r="V98" i="45"/>
  <c r="BK98" i="45" s="1"/>
  <c r="AD97" i="45"/>
  <c r="V97" i="45"/>
  <c r="BK97" i="45"/>
  <c r="AD96" i="45"/>
  <c r="V96" i="45"/>
  <c r="AD95" i="45"/>
  <c r="V95" i="45"/>
  <c r="BK95" i="45" s="1"/>
  <c r="AD94" i="45"/>
  <c r="V94" i="45"/>
  <c r="AD93" i="45"/>
  <c r="V93" i="45"/>
  <c r="AD92" i="45"/>
  <c r="V92" i="45"/>
  <c r="AD91" i="45"/>
  <c r="V91" i="45"/>
  <c r="AD90" i="45"/>
  <c r="V90" i="45"/>
  <c r="AD89" i="45"/>
  <c r="V89" i="45"/>
  <c r="BK89" i="45"/>
  <c r="AD88" i="45"/>
  <c r="V88" i="45"/>
  <c r="AD87" i="45"/>
  <c r="V87" i="45"/>
  <c r="BK87" i="45" s="1"/>
  <c r="AD86" i="45"/>
  <c r="V86" i="45"/>
  <c r="AD85" i="45"/>
  <c r="BK85" i="45" s="1"/>
  <c r="V85" i="45"/>
  <c r="AD84" i="45"/>
  <c r="V84" i="45"/>
  <c r="AD83" i="45"/>
  <c r="V83" i="45"/>
  <c r="AD82" i="45"/>
  <c r="V82" i="45"/>
  <c r="AD81" i="45"/>
  <c r="V81" i="45"/>
  <c r="BK81" i="45" s="1"/>
  <c r="AD80" i="45"/>
  <c r="V80" i="45"/>
  <c r="AD79" i="45"/>
  <c r="V79" i="45"/>
  <c r="BK79" i="45"/>
  <c r="AD78" i="45"/>
  <c r="V78" i="45"/>
  <c r="AD77" i="45"/>
  <c r="V77" i="45"/>
  <c r="AD76" i="45"/>
  <c r="V76" i="45"/>
  <c r="AD75" i="45"/>
  <c r="V75" i="45"/>
  <c r="AD74" i="45"/>
  <c r="V74" i="45"/>
  <c r="BK74" i="45" s="1"/>
  <c r="AD73" i="45"/>
  <c r="V73" i="45"/>
  <c r="AD72" i="45"/>
  <c r="V72" i="45"/>
  <c r="AD71" i="45"/>
  <c r="V71" i="45"/>
  <c r="AD70" i="45"/>
  <c r="V70" i="45"/>
  <c r="AD69" i="45"/>
  <c r="V69" i="45"/>
  <c r="AD68" i="45"/>
  <c r="V68" i="45"/>
  <c r="AD67" i="45"/>
  <c r="V67" i="45"/>
  <c r="AD66" i="45"/>
  <c r="V66" i="45"/>
  <c r="AD65" i="45"/>
  <c r="V65" i="45"/>
  <c r="AD64" i="45"/>
  <c r="V64" i="45"/>
  <c r="AD63" i="45"/>
  <c r="V63" i="45"/>
  <c r="AD62" i="45"/>
  <c r="V62" i="45"/>
  <c r="AD61" i="45"/>
  <c r="V61" i="45"/>
  <c r="AD60" i="45"/>
  <c r="V60" i="45"/>
  <c r="BK60" i="45"/>
  <c r="AD59" i="45"/>
  <c r="V59" i="45"/>
  <c r="AD58" i="45"/>
  <c r="V58" i="45"/>
  <c r="AD57" i="45"/>
  <c r="V57" i="45"/>
  <c r="AD56" i="45"/>
  <c r="V56" i="45"/>
  <c r="BK56" i="45" s="1"/>
  <c r="AD55" i="45"/>
  <c r="V55" i="45"/>
  <c r="AD54" i="45"/>
  <c r="V54" i="45"/>
  <c r="AD53" i="45"/>
  <c r="V53" i="45"/>
  <c r="AD52" i="45"/>
  <c r="BK52" i="45" s="1"/>
  <c r="V52" i="45"/>
  <c r="AD51" i="45"/>
  <c r="V51" i="45"/>
  <c r="AD50" i="45"/>
  <c r="V50" i="45"/>
  <c r="AD49" i="45"/>
  <c r="V49" i="45"/>
  <c r="AD48" i="45"/>
  <c r="V48" i="45"/>
  <c r="BK48" i="45" s="1"/>
  <c r="AD47" i="45"/>
  <c r="V47" i="45"/>
  <c r="AD46" i="45"/>
  <c r="V46" i="45"/>
  <c r="AD45" i="45"/>
  <c r="V45" i="45"/>
  <c r="AD44" i="45"/>
  <c r="V44" i="45"/>
  <c r="BK44" i="45" s="1"/>
  <c r="AD43" i="45"/>
  <c r="V43" i="45"/>
  <c r="AD42" i="45"/>
  <c r="V42" i="45"/>
  <c r="AD41" i="45"/>
  <c r="V41" i="45"/>
  <c r="AD40" i="45"/>
  <c r="V40" i="45"/>
  <c r="BK40" i="45" s="1"/>
  <c r="AD39" i="45"/>
  <c r="V39" i="45"/>
  <c r="AD38" i="45"/>
  <c r="V38" i="45"/>
  <c r="AD37" i="45"/>
  <c r="V37" i="45"/>
  <c r="AD36" i="45"/>
  <c r="V36" i="45"/>
  <c r="AD35" i="45"/>
  <c r="V35" i="45"/>
  <c r="AD34" i="45"/>
  <c r="V34" i="45"/>
  <c r="AD33" i="45"/>
  <c r="V33" i="45"/>
  <c r="AD32" i="45"/>
  <c r="V32" i="45"/>
  <c r="AD31" i="45"/>
  <c r="V31" i="45"/>
  <c r="AD30" i="45"/>
  <c r="V30" i="45"/>
  <c r="AD29" i="45"/>
  <c r="V29" i="45"/>
  <c r="BK29" i="45" s="1"/>
  <c r="AD28" i="45"/>
  <c r="V28" i="45"/>
  <c r="AD27" i="45"/>
  <c r="V27" i="45"/>
  <c r="AD26" i="45"/>
  <c r="V26" i="45"/>
  <c r="AD25" i="45"/>
  <c r="V25" i="45"/>
  <c r="AD24" i="45"/>
  <c r="V24" i="45"/>
  <c r="AD23" i="45"/>
  <c r="V23" i="45"/>
  <c r="AD22" i="45"/>
  <c r="V22" i="45"/>
  <c r="AD21" i="45"/>
  <c r="V21" i="45"/>
  <c r="AD20" i="45"/>
  <c r="V20" i="45"/>
  <c r="AD19" i="45"/>
  <c r="V19" i="45"/>
  <c r="AD18" i="45"/>
  <c r="V18" i="45"/>
  <c r="AD17" i="45"/>
  <c r="V17" i="45"/>
  <c r="AD16" i="45"/>
  <c r="V16" i="45"/>
  <c r="AD15" i="45"/>
  <c r="V15" i="45"/>
  <c r="AD14" i="45"/>
  <c r="V14" i="45"/>
  <c r="AD13" i="45"/>
  <c r="V13" i="45"/>
  <c r="AD12" i="45"/>
  <c r="V12" i="45"/>
  <c r="AD11" i="45"/>
  <c r="V11" i="45"/>
  <c r="AD10" i="45"/>
  <c r="V10" i="45"/>
  <c r="AD9" i="45"/>
  <c r="V9" i="45"/>
  <c r="AD8" i="45"/>
  <c r="V8" i="45"/>
  <c r="BK84" i="45"/>
  <c r="BK155" i="45"/>
  <c r="BK171" i="45"/>
  <c r="BK175" i="45"/>
  <c r="BK154" i="45"/>
  <c r="BK244" i="45"/>
  <c r="BK256" i="45"/>
  <c r="BK242" i="45"/>
  <c r="C315" i="14"/>
  <c r="D428" i="14"/>
  <c r="D425" i="14"/>
  <c r="D423" i="14"/>
  <c r="D420" i="14"/>
  <c r="D417" i="14"/>
  <c r="D408" i="14"/>
  <c r="D399" i="14"/>
  <c r="D398" i="14" s="1"/>
  <c r="D394" i="14"/>
  <c r="D388" i="14"/>
  <c r="D381" i="14"/>
  <c r="D376" i="14"/>
  <c r="D373" i="14"/>
  <c r="D363" i="14"/>
  <c r="D353" i="14"/>
  <c r="D346" i="14"/>
  <c r="D336" i="14"/>
  <c r="D333" i="14"/>
  <c r="D332" i="14" s="1"/>
  <c r="D329" i="14"/>
  <c r="D320" i="14"/>
  <c r="D311" i="14"/>
  <c r="D300" i="14"/>
  <c r="D295" i="14"/>
  <c r="D285" i="14"/>
  <c r="D276" i="14"/>
  <c r="D274" i="14"/>
  <c r="D267" i="14"/>
  <c r="D264" i="14"/>
  <c r="D259" i="14"/>
  <c r="D252" i="14"/>
  <c r="D251" i="14" s="1"/>
  <c r="D247" i="14"/>
  <c r="D241" i="14"/>
  <c r="D239" i="14"/>
  <c r="D232" i="14"/>
  <c r="D228" i="14"/>
  <c r="D219" i="14"/>
  <c r="D209" i="14"/>
  <c r="D203" i="14"/>
  <c r="D193" i="14"/>
  <c r="D192" i="14" s="1"/>
  <c r="D182" i="14"/>
  <c r="D176" i="14"/>
  <c r="D166" i="14"/>
  <c r="D158" i="14"/>
  <c r="D107" i="14" s="1"/>
  <c r="D148" i="14"/>
  <c r="D138" i="14"/>
  <c r="D128" i="14"/>
  <c r="D118" i="14"/>
  <c r="D108" i="14"/>
  <c r="D97" i="14"/>
  <c r="D93" i="14"/>
  <c r="D87" i="14"/>
  <c r="D84" i="14"/>
  <c r="D76" i="14"/>
  <c r="D66" i="14"/>
  <c r="D56" i="14"/>
  <c r="D52" i="14"/>
  <c r="D43" i="14"/>
  <c r="D42" i="14"/>
  <c r="D39" i="14"/>
  <c r="D37" i="14"/>
  <c r="D30" i="14"/>
  <c r="D25" i="14"/>
  <c r="D16" i="14"/>
  <c r="D11" i="14"/>
  <c r="D6" i="14"/>
  <c r="C268" i="12"/>
  <c r="C226" i="12"/>
  <c r="C225" i="12" s="1"/>
  <c r="F36" i="10" s="1"/>
  <c r="C47" i="12"/>
  <c r="C222" i="12"/>
  <c r="C288" i="12"/>
  <c r="C287" i="12"/>
  <c r="C284" i="12"/>
  <c r="C282" i="12"/>
  <c r="C279" i="12"/>
  <c r="C274" i="12"/>
  <c r="C273" i="12"/>
  <c r="C269" i="12"/>
  <c r="C266" i="12"/>
  <c r="C264" i="12"/>
  <c r="C260" i="12"/>
  <c r="C259" i="12" s="1"/>
  <c r="C254" i="12"/>
  <c r="C253" i="12"/>
  <c r="F47" i="10"/>
  <c r="G47" i="10"/>
  <c r="C248" i="12"/>
  <c r="C247" i="12" s="1"/>
  <c r="C244" i="12"/>
  <c r="C243" i="12" s="1"/>
  <c r="C239" i="12"/>
  <c r="C237" i="12"/>
  <c r="C235" i="12"/>
  <c r="C233" i="12"/>
  <c r="C229" i="12"/>
  <c r="C228" i="12" s="1"/>
  <c r="F37" i="10" s="1"/>
  <c r="G37" i="10" s="1"/>
  <c r="C220" i="12"/>
  <c r="C218" i="12"/>
  <c r="C216" i="12"/>
  <c r="C214" i="12"/>
  <c r="C212" i="12"/>
  <c r="C210" i="12"/>
  <c r="C206" i="12"/>
  <c r="C205" i="12" s="1"/>
  <c r="F32" i="10" s="1"/>
  <c r="G32" i="10" s="1"/>
  <c r="C203" i="12"/>
  <c r="F31" i="10"/>
  <c r="G31" i="10"/>
  <c r="C192" i="12"/>
  <c r="C187" i="12"/>
  <c r="C180" i="12" s="1"/>
  <c r="C181" i="12"/>
  <c r="C177" i="12"/>
  <c r="C173" i="12"/>
  <c r="C171" i="12"/>
  <c r="C169" i="12"/>
  <c r="C167" i="12"/>
  <c r="C160" i="12"/>
  <c r="C159" i="12"/>
  <c r="F27" i="10" s="1"/>
  <c r="G27" i="10" s="1"/>
  <c r="C152" i="12"/>
  <c r="C148" i="12"/>
  <c r="C144" i="12"/>
  <c r="C135" i="12"/>
  <c r="C126" i="12"/>
  <c r="C119" i="12"/>
  <c r="C114" i="12"/>
  <c r="C110" i="12"/>
  <c r="C106" i="12"/>
  <c r="C102" i="12"/>
  <c r="C97" i="12"/>
  <c r="C89" i="12"/>
  <c r="C85" i="12"/>
  <c r="C80" i="12"/>
  <c r="C79" i="12" s="1"/>
  <c r="C72" i="12"/>
  <c r="C67" i="12"/>
  <c r="C65" i="12"/>
  <c r="C59" i="12"/>
  <c r="C55" i="12"/>
  <c r="C54" i="12"/>
  <c r="C44" i="12"/>
  <c r="C43" i="12"/>
  <c r="F14" i="10" s="1"/>
  <c r="G14" i="10" s="1"/>
  <c r="C41" i="12"/>
  <c r="C37" i="12"/>
  <c r="C35" i="12"/>
  <c r="C30" i="12" s="1"/>
  <c r="C33" i="12"/>
  <c r="C31" i="12"/>
  <c r="C22" i="12"/>
  <c r="C19" i="12"/>
  <c r="C16" i="12"/>
  <c r="C7" i="12"/>
  <c r="C6" i="12"/>
  <c r="E4" i="38"/>
  <c r="A2" i="38"/>
  <c r="E23" i="38"/>
  <c r="E26" i="38" s="1"/>
  <c r="E20" i="38"/>
  <c r="E16" i="38"/>
  <c r="E8" i="38"/>
  <c r="F107" i="24"/>
  <c r="F120" i="24"/>
  <c r="F145" i="24"/>
  <c r="F140" i="24"/>
  <c r="F136" i="24"/>
  <c r="F133" i="24"/>
  <c r="F128" i="24"/>
  <c r="F123" i="24"/>
  <c r="F118" i="24"/>
  <c r="F111" i="24"/>
  <c r="F100" i="24"/>
  <c r="F93" i="24"/>
  <c r="F90" i="24"/>
  <c r="F89" i="24" s="1"/>
  <c r="F87" i="24"/>
  <c r="F77" i="24"/>
  <c r="F70" i="24"/>
  <c r="F65" i="24"/>
  <c r="F59" i="24"/>
  <c r="F51" i="24"/>
  <c r="F44" i="24"/>
  <c r="F37" i="24"/>
  <c r="F4" i="24" s="1"/>
  <c r="F147" i="24" s="1"/>
  <c r="F32" i="24"/>
  <c r="F28" i="24"/>
  <c r="F25" i="24"/>
  <c r="F23" i="24"/>
  <c r="F13" i="24"/>
  <c r="F8" i="24"/>
  <c r="F5" i="24"/>
  <c r="B64" i="10"/>
  <c r="A2" i="24"/>
  <c r="A2" i="25"/>
  <c r="A2" i="14"/>
  <c r="E15" i="10"/>
  <c r="E58" i="11"/>
  <c r="E55" i="10"/>
  <c r="E48" i="10"/>
  <c r="F247" i="14"/>
  <c r="G247" i="14"/>
  <c r="F264" i="14"/>
  <c r="G264" i="14"/>
  <c r="F423" i="14"/>
  <c r="G423" i="14"/>
  <c r="C425" i="14"/>
  <c r="C346" i="14"/>
  <c r="M346" i="14"/>
  <c r="F61" i="11" s="1"/>
  <c r="G61" i="11" s="1"/>
  <c r="L311" i="14"/>
  <c r="K311" i="14"/>
  <c r="J311" i="14"/>
  <c r="J310" i="14" s="1"/>
  <c r="E285" i="14"/>
  <c r="F285" i="14"/>
  <c r="C259" i="14"/>
  <c r="L247" i="14"/>
  <c r="M17" i="14"/>
  <c r="F56" i="10"/>
  <c r="G56" i="10" s="1"/>
  <c r="C39" i="14"/>
  <c r="M39" i="14" s="1"/>
  <c r="F13" i="11" s="1"/>
  <c r="G13" i="11" s="1"/>
  <c r="M253" i="14"/>
  <c r="E6" i="11"/>
  <c r="C97" i="14"/>
  <c r="M97" i="14" s="1"/>
  <c r="F23" i="11" s="1"/>
  <c r="G23" i="11" s="1"/>
  <c r="C87" i="14"/>
  <c r="C84" i="14"/>
  <c r="C76" i="14"/>
  <c r="C66" i="14"/>
  <c r="M66" i="14" s="1"/>
  <c r="F18" i="11" s="1"/>
  <c r="G18" i="11" s="1"/>
  <c r="C56" i="14"/>
  <c r="C52" i="14"/>
  <c r="C43" i="14"/>
  <c r="C30" i="14"/>
  <c r="M30" i="14" s="1"/>
  <c r="F11" i="11" s="1"/>
  <c r="G11" i="11" s="1"/>
  <c r="C25" i="14"/>
  <c r="E11" i="14"/>
  <c r="M11" i="14" s="1"/>
  <c r="F8" i="11" s="1"/>
  <c r="G8" i="11" s="1"/>
  <c r="C11" i="14"/>
  <c r="G228" i="14"/>
  <c r="H203" i="14"/>
  <c r="G203" i="14"/>
  <c r="F203" i="14"/>
  <c r="C3" i="3"/>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8"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80"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1"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4"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9" i="14"/>
  <c r="M88" i="14"/>
  <c r="M86" i="14"/>
  <c r="M85" i="14"/>
  <c r="M83" i="14"/>
  <c r="M82" i="14"/>
  <c r="M81" i="14"/>
  <c r="M80" i="14"/>
  <c r="M79" i="14"/>
  <c r="M78" i="14"/>
  <c r="M77" i="14"/>
  <c r="M75" i="14"/>
  <c r="M74" i="14"/>
  <c r="M73" i="14"/>
  <c r="M72" i="14"/>
  <c r="M71" i="14"/>
  <c r="M70" i="14"/>
  <c r="M69" i="14"/>
  <c r="M68" i="14"/>
  <c r="M67" i="14"/>
  <c r="M65" i="14"/>
  <c r="M64" i="14"/>
  <c r="M63" i="14"/>
  <c r="M62" i="14"/>
  <c r="M61" i="14"/>
  <c r="M60" i="14"/>
  <c r="M59" i="14"/>
  <c r="M58" i="14"/>
  <c r="M57" i="14"/>
  <c r="M55" i="14"/>
  <c r="M54" i="14"/>
  <c r="M53" i="14"/>
  <c r="M51" i="14"/>
  <c r="M50" i="14"/>
  <c r="M49" i="14"/>
  <c r="M48" i="14"/>
  <c r="M47" i="14"/>
  <c r="M46" i="14"/>
  <c r="M45"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N428" i="14"/>
  <c r="L428" i="14"/>
  <c r="K428" i="14"/>
  <c r="K398" i="14" s="1"/>
  <c r="J428" i="14"/>
  <c r="I428" i="14"/>
  <c r="H428" i="14"/>
  <c r="G428" i="14"/>
  <c r="F428" i="14"/>
  <c r="E428" i="14"/>
  <c r="N425" i="14"/>
  <c r="L425" i="14"/>
  <c r="K425" i="14"/>
  <c r="J425" i="14"/>
  <c r="I425" i="14"/>
  <c r="H425" i="14"/>
  <c r="G425" i="14"/>
  <c r="F425" i="14"/>
  <c r="E425" i="14"/>
  <c r="M425" i="14" s="1"/>
  <c r="F73" i="11" s="1"/>
  <c r="G73" i="11" s="1"/>
  <c r="N420" i="14"/>
  <c r="L420" i="14"/>
  <c r="K420" i="14"/>
  <c r="J420" i="14"/>
  <c r="I420" i="14"/>
  <c r="H420" i="14"/>
  <c r="G420" i="14"/>
  <c r="F420" i="14"/>
  <c r="F398" i="14"/>
  <c r="E420" i="14"/>
  <c r="N417" i="14"/>
  <c r="L417" i="14"/>
  <c r="L398" i="14" s="1"/>
  <c r="K417" i="14"/>
  <c r="J417" i="14"/>
  <c r="I417" i="14"/>
  <c r="H417" i="14"/>
  <c r="G417" i="14"/>
  <c r="M417" i="14" s="1"/>
  <c r="F70" i="11" s="1"/>
  <c r="G70" i="11" s="1"/>
  <c r="F417" i="14"/>
  <c r="E417" i="14"/>
  <c r="N408" i="14"/>
  <c r="L408" i="14"/>
  <c r="K408" i="14"/>
  <c r="J408" i="14"/>
  <c r="J398" i="14" s="1"/>
  <c r="I408" i="14"/>
  <c r="H408" i="14"/>
  <c r="G408" i="14"/>
  <c r="F408" i="14"/>
  <c r="E408" i="14"/>
  <c r="N399" i="14"/>
  <c r="N398" i="14"/>
  <c r="L399" i="14"/>
  <c r="K399" i="14"/>
  <c r="J399" i="14"/>
  <c r="I399" i="14"/>
  <c r="H399" i="14"/>
  <c r="H398" i="14" s="1"/>
  <c r="G399" i="14"/>
  <c r="G398" i="14" s="1"/>
  <c r="F399" i="14"/>
  <c r="E399" i="14"/>
  <c r="N394" i="14"/>
  <c r="L394" i="14"/>
  <c r="K394" i="14"/>
  <c r="J394" i="14"/>
  <c r="J380" i="14" s="1"/>
  <c r="I394" i="14"/>
  <c r="H394" i="14"/>
  <c r="G394" i="14"/>
  <c r="G380" i="14" s="1"/>
  <c r="F394" i="14"/>
  <c r="E394" i="14"/>
  <c r="N388" i="14"/>
  <c r="L388" i="14"/>
  <c r="K388" i="14"/>
  <c r="J388" i="14"/>
  <c r="I388" i="14"/>
  <c r="H388" i="14"/>
  <c r="G388" i="14"/>
  <c r="F388" i="14"/>
  <c r="M388" i="14" s="1"/>
  <c r="E388" i="14"/>
  <c r="N381" i="14"/>
  <c r="N380" i="14" s="1"/>
  <c r="L381" i="14"/>
  <c r="L380" i="14" s="1"/>
  <c r="K381" i="14"/>
  <c r="K380" i="14"/>
  <c r="J381" i="14"/>
  <c r="I381" i="14"/>
  <c r="H381" i="14"/>
  <c r="H380" i="14" s="1"/>
  <c r="G381" i="14"/>
  <c r="F381" i="14"/>
  <c r="E381" i="14"/>
  <c r="N376" i="14"/>
  <c r="L376" i="14"/>
  <c r="K376" i="14"/>
  <c r="J376" i="14"/>
  <c r="I376" i="14"/>
  <c r="H376" i="14"/>
  <c r="G376" i="14"/>
  <c r="F376" i="14"/>
  <c r="E376" i="14"/>
  <c r="N373" i="14"/>
  <c r="L373" i="14"/>
  <c r="K373" i="14"/>
  <c r="J373" i="14"/>
  <c r="I373" i="14"/>
  <c r="H373" i="14"/>
  <c r="G373" i="14"/>
  <c r="G332" i="14" s="1"/>
  <c r="F373" i="14"/>
  <c r="E373" i="14"/>
  <c r="N363" i="14"/>
  <c r="L363" i="14"/>
  <c r="K363" i="14"/>
  <c r="M363" i="14" s="1"/>
  <c r="F63" i="11" s="1"/>
  <c r="G63" i="11" s="1"/>
  <c r="J363" i="14"/>
  <c r="I363" i="14"/>
  <c r="H363" i="14"/>
  <c r="G363" i="14"/>
  <c r="F363" i="14"/>
  <c r="E363" i="14"/>
  <c r="N353" i="14"/>
  <c r="L353" i="14"/>
  <c r="K353" i="14"/>
  <c r="J353" i="14"/>
  <c r="I353" i="14"/>
  <c r="H353" i="14"/>
  <c r="G353" i="14"/>
  <c r="F353" i="14"/>
  <c r="E353" i="14"/>
  <c r="N346" i="14"/>
  <c r="L346" i="14"/>
  <c r="K346" i="14"/>
  <c r="J346" i="14"/>
  <c r="I346" i="14"/>
  <c r="H346" i="14"/>
  <c r="G346" i="14"/>
  <c r="F346" i="14"/>
  <c r="F332" i="14"/>
  <c r="E346" i="14"/>
  <c r="N336" i="14"/>
  <c r="L336" i="14"/>
  <c r="K336" i="14"/>
  <c r="J336" i="14"/>
  <c r="I336" i="14"/>
  <c r="I332" i="14"/>
  <c r="H336" i="14"/>
  <c r="H332" i="14" s="1"/>
  <c r="G336" i="14"/>
  <c r="F336" i="14"/>
  <c r="E336" i="14"/>
  <c r="N333" i="14"/>
  <c r="N332" i="14" s="1"/>
  <c r="L333" i="14"/>
  <c r="L332" i="14" s="1"/>
  <c r="K333" i="14"/>
  <c r="K332" i="14" s="1"/>
  <c r="J333" i="14"/>
  <c r="J332" i="14" s="1"/>
  <c r="I333" i="14"/>
  <c r="H333" i="14"/>
  <c r="G333" i="14"/>
  <c r="F333" i="14"/>
  <c r="E333" i="14"/>
  <c r="N329" i="14"/>
  <c r="L329" i="14"/>
  <c r="K329" i="14"/>
  <c r="J329" i="14"/>
  <c r="I329" i="14"/>
  <c r="H329" i="14"/>
  <c r="G329" i="14"/>
  <c r="F329" i="14"/>
  <c r="F310" i="14" s="1"/>
  <c r="E329" i="14"/>
  <c r="N320" i="14"/>
  <c r="L320" i="14"/>
  <c r="K320" i="14"/>
  <c r="K310" i="14" s="1"/>
  <c r="J320" i="14"/>
  <c r="I320" i="14"/>
  <c r="M320" i="14" s="1"/>
  <c r="F56" i="11" s="1"/>
  <c r="G56" i="11" s="1"/>
  <c r="H320" i="14"/>
  <c r="G320" i="14"/>
  <c r="F320" i="14"/>
  <c r="E320" i="14"/>
  <c r="N311" i="14"/>
  <c r="N310" i="14" s="1"/>
  <c r="I311" i="14"/>
  <c r="I310" i="14" s="1"/>
  <c r="H311" i="14"/>
  <c r="G311" i="14"/>
  <c r="G310" i="14"/>
  <c r="F311" i="14"/>
  <c r="E311" i="14"/>
  <c r="E310" i="14" s="1"/>
  <c r="N300" i="14"/>
  <c r="L300" i="14"/>
  <c r="K300" i="14"/>
  <c r="J300" i="14"/>
  <c r="I300" i="14"/>
  <c r="H300" i="14"/>
  <c r="G300" i="14"/>
  <c r="F300" i="14"/>
  <c r="E300" i="14"/>
  <c r="M300" i="14" s="1"/>
  <c r="F53" i="11" s="1"/>
  <c r="G53" i="11" s="1"/>
  <c r="N295" i="14"/>
  <c r="L295" i="14"/>
  <c r="K295" i="14"/>
  <c r="J295" i="14"/>
  <c r="I295" i="14"/>
  <c r="H295" i="14"/>
  <c r="G295" i="14"/>
  <c r="F295" i="14"/>
  <c r="E295" i="14"/>
  <c r="N285" i="14"/>
  <c r="L285" i="14"/>
  <c r="K285" i="14"/>
  <c r="J285" i="14"/>
  <c r="I285" i="14"/>
  <c r="H285" i="14"/>
  <c r="G285" i="14"/>
  <c r="M285" i="14" s="1"/>
  <c r="F51" i="11" s="1"/>
  <c r="G51" i="11" s="1"/>
  <c r="N276" i="14"/>
  <c r="L276" i="14"/>
  <c r="K276" i="14"/>
  <c r="J276" i="14"/>
  <c r="I276" i="14"/>
  <c r="H276" i="14"/>
  <c r="G276" i="14"/>
  <c r="F276" i="14"/>
  <c r="M276" i="14" s="1"/>
  <c r="F50" i="11" s="1"/>
  <c r="G50" i="11" s="1"/>
  <c r="E276" i="14"/>
  <c r="N274" i="14"/>
  <c r="L274" i="14"/>
  <c r="K274" i="14"/>
  <c r="J274" i="14"/>
  <c r="I274" i="14"/>
  <c r="H274" i="14"/>
  <c r="M274" i="14" s="1"/>
  <c r="F49" i="11" s="1"/>
  <c r="G49" i="11" s="1"/>
  <c r="G274" i="14"/>
  <c r="F274" i="14"/>
  <c r="E274" i="14"/>
  <c r="N267" i="14"/>
  <c r="L267" i="14"/>
  <c r="K267" i="14"/>
  <c r="J267" i="14"/>
  <c r="I267" i="14"/>
  <c r="H267" i="14"/>
  <c r="G267" i="14"/>
  <c r="F267" i="14"/>
  <c r="E267" i="14"/>
  <c r="E251" i="14"/>
  <c r="N259" i="14"/>
  <c r="N251" i="14" s="1"/>
  <c r="L259" i="14"/>
  <c r="L251" i="14"/>
  <c r="K259" i="14"/>
  <c r="J259" i="14"/>
  <c r="I259" i="14"/>
  <c r="H259" i="14"/>
  <c r="H251" i="14" s="1"/>
  <c r="G259" i="14"/>
  <c r="F259" i="14"/>
  <c r="E259" i="14"/>
  <c r="M259" i="14" s="1"/>
  <c r="F46" i="11" s="1"/>
  <c r="G46" i="11" s="1"/>
  <c r="N252" i="14"/>
  <c r="L252" i="14"/>
  <c r="K252" i="14"/>
  <c r="J252" i="14"/>
  <c r="J251" i="14" s="1"/>
  <c r="I252" i="14"/>
  <c r="M252" i="14" s="1"/>
  <c r="F45" i="11" s="1"/>
  <c r="H252" i="14"/>
  <c r="G252" i="14"/>
  <c r="F252" i="14"/>
  <c r="F251" i="14" s="1"/>
  <c r="E252" i="14"/>
  <c r="N241" i="14"/>
  <c r="L241" i="14"/>
  <c r="K241" i="14"/>
  <c r="J241" i="14"/>
  <c r="I241" i="14"/>
  <c r="H241" i="14"/>
  <c r="G241" i="14"/>
  <c r="G192" i="14" s="1"/>
  <c r="F241" i="14"/>
  <c r="E241" i="14"/>
  <c r="N239" i="14"/>
  <c r="L239" i="14"/>
  <c r="K239" i="14"/>
  <c r="J239" i="14"/>
  <c r="I239" i="14"/>
  <c r="H239" i="14"/>
  <c r="G239" i="14"/>
  <c r="F239" i="14"/>
  <c r="E239" i="14"/>
  <c r="N232" i="14"/>
  <c r="L232" i="14"/>
  <c r="K232" i="14"/>
  <c r="J232" i="14"/>
  <c r="I232" i="14"/>
  <c r="H232" i="14"/>
  <c r="M232" i="14" s="1"/>
  <c r="F40" i="11" s="1"/>
  <c r="G40" i="11" s="1"/>
  <c r="G232" i="14"/>
  <c r="F232" i="14"/>
  <c r="E232" i="14"/>
  <c r="N228" i="14"/>
  <c r="L228" i="14"/>
  <c r="K228" i="14"/>
  <c r="K192" i="14" s="1"/>
  <c r="J228" i="14"/>
  <c r="I228" i="14"/>
  <c r="H228" i="14"/>
  <c r="F228" i="14"/>
  <c r="E228" i="14"/>
  <c r="N219" i="14"/>
  <c r="L219" i="14"/>
  <c r="L192" i="14" s="1"/>
  <c r="K219" i="14"/>
  <c r="J219" i="14"/>
  <c r="I219" i="14"/>
  <c r="I192" i="14" s="1"/>
  <c r="H219" i="14"/>
  <c r="G219" i="14"/>
  <c r="F219" i="14"/>
  <c r="E219" i="14"/>
  <c r="N209" i="14"/>
  <c r="L209" i="14"/>
  <c r="K209" i="14"/>
  <c r="J209" i="14"/>
  <c r="J192" i="14" s="1"/>
  <c r="I209" i="14"/>
  <c r="H209" i="14"/>
  <c r="G209" i="14"/>
  <c r="F209" i="14"/>
  <c r="E209" i="14"/>
  <c r="E192" i="14" s="1"/>
  <c r="N193" i="14"/>
  <c r="N192" i="14" s="1"/>
  <c r="L193" i="14"/>
  <c r="K193" i="14"/>
  <c r="J193" i="14"/>
  <c r="I193" i="14"/>
  <c r="H193" i="14"/>
  <c r="H192" i="14" s="1"/>
  <c r="G193" i="14"/>
  <c r="F193" i="14"/>
  <c r="F192" i="14" s="1"/>
  <c r="E193" i="14"/>
  <c r="N182" i="14"/>
  <c r="L182" i="14"/>
  <c r="K182" i="14"/>
  <c r="J182" i="14"/>
  <c r="I182" i="14"/>
  <c r="H182" i="14"/>
  <c r="G182" i="14"/>
  <c r="M182" i="14" s="1"/>
  <c r="F33" i="11" s="1"/>
  <c r="G33" i="11" s="1"/>
  <c r="F182" i="14"/>
  <c r="E182" i="14"/>
  <c r="N176" i="14"/>
  <c r="L176" i="14"/>
  <c r="K176" i="14"/>
  <c r="J176" i="14"/>
  <c r="I176" i="14"/>
  <c r="H176" i="14"/>
  <c r="G176" i="14"/>
  <c r="F176" i="14"/>
  <c r="E176" i="14"/>
  <c r="N166" i="14"/>
  <c r="L166" i="14"/>
  <c r="K166" i="14"/>
  <c r="J166" i="14"/>
  <c r="I166" i="14"/>
  <c r="H166" i="14"/>
  <c r="G166" i="14"/>
  <c r="F166" i="14"/>
  <c r="E166" i="14"/>
  <c r="N158" i="14"/>
  <c r="L158" i="14"/>
  <c r="K158" i="14"/>
  <c r="J158" i="14"/>
  <c r="I158" i="14"/>
  <c r="H158" i="14"/>
  <c r="G158" i="14"/>
  <c r="F158" i="14"/>
  <c r="E158" i="14"/>
  <c r="N148" i="14"/>
  <c r="L148" i="14"/>
  <c r="K148" i="14"/>
  <c r="J148" i="14"/>
  <c r="I148" i="14"/>
  <c r="H148" i="14"/>
  <c r="G148" i="14"/>
  <c r="F148" i="14"/>
  <c r="E148" i="14"/>
  <c r="N138" i="14"/>
  <c r="L138" i="14"/>
  <c r="L107" i="14" s="1"/>
  <c r="K138" i="14"/>
  <c r="J138" i="14"/>
  <c r="I138" i="14"/>
  <c r="I107" i="14" s="1"/>
  <c r="H138" i="14"/>
  <c r="G138" i="14"/>
  <c r="F138" i="14"/>
  <c r="E138" i="14"/>
  <c r="N128" i="14"/>
  <c r="L128" i="14"/>
  <c r="K128" i="14"/>
  <c r="J128" i="14"/>
  <c r="I128" i="14"/>
  <c r="H128" i="14"/>
  <c r="G128" i="14"/>
  <c r="F128" i="14"/>
  <c r="E128" i="14"/>
  <c r="M128" i="14" s="1"/>
  <c r="F27" i="11" s="1"/>
  <c r="G27" i="11" s="1"/>
  <c r="N118" i="14"/>
  <c r="L118" i="14"/>
  <c r="K118" i="14"/>
  <c r="J118" i="14"/>
  <c r="J107" i="14"/>
  <c r="I118" i="14"/>
  <c r="H118" i="14"/>
  <c r="H107" i="14" s="1"/>
  <c r="G118" i="14"/>
  <c r="F118" i="14"/>
  <c r="E118" i="14"/>
  <c r="N108" i="14"/>
  <c r="N107" i="14" s="1"/>
  <c r="L108" i="14"/>
  <c r="K108" i="14"/>
  <c r="K107" i="14" s="1"/>
  <c r="J108" i="14"/>
  <c r="I108" i="14"/>
  <c r="H108" i="14"/>
  <c r="G108" i="14"/>
  <c r="G107" i="14" s="1"/>
  <c r="F108" i="14"/>
  <c r="E108" i="14"/>
  <c r="E107" i="14" s="1"/>
  <c r="N97" i="14"/>
  <c r="L97" i="14"/>
  <c r="K97" i="14"/>
  <c r="J97" i="14"/>
  <c r="I97" i="14"/>
  <c r="H97" i="14"/>
  <c r="G97" i="14"/>
  <c r="F97" i="14"/>
  <c r="E97" i="14"/>
  <c r="N93" i="14"/>
  <c r="L93" i="14"/>
  <c r="K93" i="14"/>
  <c r="J93" i="14"/>
  <c r="I93" i="14"/>
  <c r="H93" i="14"/>
  <c r="G93" i="14"/>
  <c r="F93" i="14"/>
  <c r="M93" i="14" s="1"/>
  <c r="F22" i="11" s="1"/>
  <c r="G22" i="11" s="1"/>
  <c r="E93" i="14"/>
  <c r="N87" i="14"/>
  <c r="L87" i="14"/>
  <c r="K87" i="14"/>
  <c r="J87" i="14"/>
  <c r="M87" i="14" s="1"/>
  <c r="F21" i="11" s="1"/>
  <c r="G21" i="11" s="1"/>
  <c r="I87" i="14"/>
  <c r="H87" i="14"/>
  <c r="G87" i="14"/>
  <c r="F87" i="14"/>
  <c r="E87" i="14"/>
  <c r="N84" i="14"/>
  <c r="L84" i="14"/>
  <c r="K84" i="14"/>
  <c r="K42" i="14" s="1"/>
  <c r="J84" i="14"/>
  <c r="I84" i="14"/>
  <c r="H84" i="14"/>
  <c r="G84" i="14"/>
  <c r="F84" i="14"/>
  <c r="E84" i="14"/>
  <c r="N76" i="14"/>
  <c r="L76" i="14"/>
  <c r="K76" i="14"/>
  <c r="J76" i="14"/>
  <c r="I76" i="14"/>
  <c r="H76" i="14"/>
  <c r="G76" i="14"/>
  <c r="F76" i="14"/>
  <c r="E76" i="14"/>
  <c r="M76" i="14" s="1"/>
  <c r="F19" i="11" s="1"/>
  <c r="G19" i="11" s="1"/>
  <c r="N66" i="14"/>
  <c r="L66" i="14"/>
  <c r="K66" i="14"/>
  <c r="J66" i="14"/>
  <c r="J42" i="14" s="1"/>
  <c r="I66" i="14"/>
  <c r="H66" i="14"/>
  <c r="G66" i="14"/>
  <c r="F66" i="14"/>
  <c r="E66" i="14"/>
  <c r="N56" i="14"/>
  <c r="L56" i="14"/>
  <c r="M56" i="14" s="1"/>
  <c r="F17" i="11" s="1"/>
  <c r="G17" i="11" s="1"/>
  <c r="K56" i="14"/>
  <c r="J56" i="14"/>
  <c r="I56" i="14"/>
  <c r="H56" i="14"/>
  <c r="G56" i="14"/>
  <c r="F56" i="14"/>
  <c r="E56" i="14"/>
  <c r="N52" i="14"/>
  <c r="N42" i="14" s="1"/>
  <c r="L52" i="14"/>
  <c r="K52" i="14"/>
  <c r="J52" i="14"/>
  <c r="I52" i="14"/>
  <c r="H52" i="14"/>
  <c r="H42" i="14" s="1"/>
  <c r="G52" i="14"/>
  <c r="F52" i="14"/>
  <c r="E52" i="14"/>
  <c r="M52" i="14" s="1"/>
  <c r="F16" i="11" s="1"/>
  <c r="G16" i="11" s="1"/>
  <c r="N43" i="14"/>
  <c r="L43" i="14"/>
  <c r="L42" i="14" s="1"/>
  <c r="K43" i="14"/>
  <c r="J43" i="14"/>
  <c r="I43" i="14"/>
  <c r="I42" i="14" s="1"/>
  <c r="H43" i="14"/>
  <c r="G43" i="14"/>
  <c r="G42" i="14" s="1"/>
  <c r="F43" i="14"/>
  <c r="E43" i="14"/>
  <c r="M43" i="14" s="1"/>
  <c r="F15" i="11" s="1"/>
  <c r="N39" i="14"/>
  <c r="L39" i="14"/>
  <c r="K39" i="14"/>
  <c r="J39" i="14"/>
  <c r="I39" i="14"/>
  <c r="H39" i="14"/>
  <c r="G39" i="14"/>
  <c r="F39" i="14"/>
  <c r="F5" i="14" s="1"/>
  <c r="E39" i="14"/>
  <c r="N37" i="14"/>
  <c r="L37" i="14"/>
  <c r="K37" i="14"/>
  <c r="J37" i="14"/>
  <c r="J5" i="14" s="1"/>
  <c r="I37" i="14"/>
  <c r="H37" i="14"/>
  <c r="G37" i="14"/>
  <c r="F37" i="14"/>
  <c r="E37" i="14"/>
  <c r="N30" i="14"/>
  <c r="L30" i="14"/>
  <c r="K30" i="14"/>
  <c r="J30" i="14"/>
  <c r="I30" i="14"/>
  <c r="H30" i="14"/>
  <c r="G30" i="14"/>
  <c r="F30" i="14"/>
  <c r="E30" i="14"/>
  <c r="N25" i="14"/>
  <c r="N5" i="14"/>
  <c r="L25" i="14"/>
  <c r="K25" i="14"/>
  <c r="J25" i="14"/>
  <c r="I25" i="14"/>
  <c r="H25" i="14"/>
  <c r="G25" i="14"/>
  <c r="F25" i="14"/>
  <c r="E25" i="14"/>
  <c r="M25" i="14"/>
  <c r="F10" i="11" s="1"/>
  <c r="G10" i="11" s="1"/>
  <c r="N16" i="14"/>
  <c r="L16" i="14"/>
  <c r="K16" i="14"/>
  <c r="J16" i="14"/>
  <c r="I16" i="14"/>
  <c r="H16" i="14"/>
  <c r="M16" i="14" s="1"/>
  <c r="F9" i="11" s="1"/>
  <c r="G9" i="11" s="1"/>
  <c r="G16" i="14"/>
  <c r="F16" i="14"/>
  <c r="E16" i="14"/>
  <c r="C16" i="14"/>
  <c r="L11" i="14"/>
  <c r="L5" i="14" s="1"/>
  <c r="L430" i="14" s="1"/>
  <c r="C93" i="11" s="1"/>
  <c r="K11" i="14"/>
  <c r="J11" i="14"/>
  <c r="I11" i="14"/>
  <c r="I5" i="14" s="1"/>
  <c r="H11" i="14"/>
  <c r="G11" i="14"/>
  <c r="G5" i="14" s="1"/>
  <c r="F11" i="14"/>
  <c r="L6" i="14"/>
  <c r="K6" i="14"/>
  <c r="K5" i="14" s="1"/>
  <c r="J6" i="14"/>
  <c r="I6" i="14"/>
  <c r="H6" i="14"/>
  <c r="M6" i="14" s="1"/>
  <c r="F7" i="11" s="1"/>
  <c r="G6" i="14"/>
  <c r="F6" i="14"/>
  <c r="E6" i="14"/>
  <c r="C6" i="14"/>
  <c r="A2" i="12"/>
  <c r="A2" i="11"/>
  <c r="A2" i="10"/>
  <c r="F42" i="10"/>
  <c r="G42" i="10" s="1"/>
  <c r="F53" i="10"/>
  <c r="G53" i="10" s="1"/>
  <c r="F50" i="10"/>
  <c r="G50" i="10"/>
  <c r="F39" i="10"/>
  <c r="G39" i="10" s="1"/>
  <c r="F35" i="10"/>
  <c r="G35" i="10"/>
  <c r="F25" i="10"/>
  <c r="G25" i="10"/>
  <c r="F20" i="10"/>
  <c r="G20" i="10" s="1"/>
  <c r="F19" i="10"/>
  <c r="F15" i="10" s="1"/>
  <c r="G15" i="10" s="1"/>
  <c r="F18" i="10"/>
  <c r="G18" i="10"/>
  <c r="F17" i="10"/>
  <c r="G17" i="10"/>
  <c r="F16" i="10"/>
  <c r="G16" i="10" s="1"/>
  <c r="F12" i="10"/>
  <c r="G12" i="10" s="1"/>
  <c r="F11" i="10"/>
  <c r="G11" i="10"/>
  <c r="F10" i="10"/>
  <c r="G10" i="10"/>
  <c r="F9" i="10"/>
  <c r="G9" i="10" s="1"/>
  <c r="C428" i="14"/>
  <c r="M428" i="14" s="1"/>
  <c r="F74" i="11" s="1"/>
  <c r="G74" i="11" s="1"/>
  <c r="L423" i="14"/>
  <c r="K423" i="14"/>
  <c r="J423" i="14"/>
  <c r="I423" i="14"/>
  <c r="H423" i="14"/>
  <c r="E423" i="14"/>
  <c r="C423" i="14"/>
  <c r="M423" i="14" s="1"/>
  <c r="F72" i="11" s="1"/>
  <c r="G72" i="11" s="1"/>
  <c r="C420" i="14"/>
  <c r="C417" i="14"/>
  <c r="C408" i="14"/>
  <c r="M408" i="14" s="1"/>
  <c r="F69" i="11" s="1"/>
  <c r="G69" i="11" s="1"/>
  <c r="C399" i="14"/>
  <c r="C398" i="14" s="1"/>
  <c r="C394" i="14"/>
  <c r="M394" i="14" s="1"/>
  <c r="C388" i="14"/>
  <c r="C380" i="14"/>
  <c r="C381" i="14"/>
  <c r="C376" i="14"/>
  <c r="M376" i="14" s="1"/>
  <c r="F65" i="11" s="1"/>
  <c r="G65" i="11" s="1"/>
  <c r="C373" i="14"/>
  <c r="M373" i="14" s="1"/>
  <c r="F64" i="11" s="1"/>
  <c r="G64" i="11" s="1"/>
  <c r="C363" i="14"/>
  <c r="C353" i="14"/>
  <c r="M353" i="14" s="1"/>
  <c r="F62" i="11" s="1"/>
  <c r="G62" i="11" s="1"/>
  <c r="C336" i="14"/>
  <c r="C333" i="14"/>
  <c r="M333" i="14" s="1"/>
  <c r="F59" i="11" s="1"/>
  <c r="C329" i="14"/>
  <c r="M329" i="14" s="1"/>
  <c r="F57" i="11" s="1"/>
  <c r="G57" i="11" s="1"/>
  <c r="C320" i="14"/>
  <c r="C311" i="14"/>
  <c r="C300" i="14"/>
  <c r="C295" i="14"/>
  <c r="M295" i="14" s="1"/>
  <c r="F52" i="11" s="1"/>
  <c r="G52" i="11" s="1"/>
  <c r="C285" i="14"/>
  <c r="C276" i="14"/>
  <c r="C274" i="14"/>
  <c r="C267" i="14"/>
  <c r="M267" i="14" s="1"/>
  <c r="F48" i="11" s="1"/>
  <c r="G48" i="11" s="1"/>
  <c r="L264" i="14"/>
  <c r="K264" i="14"/>
  <c r="K251" i="14" s="1"/>
  <c r="J264" i="14"/>
  <c r="I264" i="14"/>
  <c r="H264" i="14"/>
  <c r="E264" i="14"/>
  <c r="C264" i="14"/>
  <c r="C252" i="14"/>
  <c r="K247" i="14"/>
  <c r="J247" i="14"/>
  <c r="I247" i="14"/>
  <c r="H247" i="14"/>
  <c r="E247" i="14"/>
  <c r="C247" i="14"/>
  <c r="C241" i="14"/>
  <c r="M241" i="14" s="1"/>
  <c r="F42" i="11" s="1"/>
  <c r="G42" i="11" s="1"/>
  <c r="C239" i="14"/>
  <c r="M239" i="14" s="1"/>
  <c r="F41" i="11" s="1"/>
  <c r="G41" i="11" s="1"/>
  <c r="C232" i="14"/>
  <c r="C228" i="14"/>
  <c r="M228" i="14" s="1"/>
  <c r="F39" i="11" s="1"/>
  <c r="C219" i="14"/>
  <c r="M219" i="14" s="1"/>
  <c r="F38" i="11" s="1"/>
  <c r="G38" i="11" s="1"/>
  <c r="C209" i="14"/>
  <c r="M209" i="14"/>
  <c r="F37" i="11" s="1"/>
  <c r="G37" i="11" s="1"/>
  <c r="L203" i="14"/>
  <c r="K203" i="14"/>
  <c r="J203" i="14"/>
  <c r="I203" i="14"/>
  <c r="E203" i="14"/>
  <c r="C203" i="14"/>
  <c r="M203" i="14"/>
  <c r="F36" i="11" s="1"/>
  <c r="G36" i="11" s="1"/>
  <c r="C193" i="14"/>
  <c r="C182" i="14"/>
  <c r="C176" i="14"/>
  <c r="M176" i="14" s="1"/>
  <c r="F32" i="11" s="1"/>
  <c r="G32" i="11" s="1"/>
  <c r="C166" i="14"/>
  <c r="M166" i="14"/>
  <c r="F31" i="11" s="1"/>
  <c r="G31" i="11" s="1"/>
  <c r="C158" i="14"/>
  <c r="M158" i="14" s="1"/>
  <c r="F30" i="11" s="1"/>
  <c r="G30" i="11" s="1"/>
  <c r="C148" i="14"/>
  <c r="M148" i="14"/>
  <c r="F29" i="11" s="1"/>
  <c r="G29" i="11" s="1"/>
  <c r="C138" i="14"/>
  <c r="M138" i="14" s="1"/>
  <c r="F28" i="11" s="1"/>
  <c r="G28" i="11" s="1"/>
  <c r="C128" i="14"/>
  <c r="C118" i="14"/>
  <c r="M118" i="14" s="1"/>
  <c r="F26" i="11" s="1"/>
  <c r="G26" i="11" s="1"/>
  <c r="C108" i="14"/>
  <c r="C107" i="14" s="1"/>
  <c r="C93" i="14"/>
  <c r="C37" i="14"/>
  <c r="M37" i="14" s="1"/>
  <c r="F12" i="11" s="1"/>
  <c r="G12" i="11" s="1"/>
  <c r="E67" i="11"/>
  <c r="E54" i="11"/>
  <c r="E44" i="11"/>
  <c r="E34" i="11"/>
  <c r="E24" i="11"/>
  <c r="E14" i="11"/>
  <c r="E75" i="11" s="1"/>
  <c r="E59" i="10"/>
  <c r="E44" i="10"/>
  <c r="E38" i="10"/>
  <c r="E33" i="10"/>
  <c r="E29" i="10"/>
  <c r="E61" i="10" s="1"/>
  <c r="E23" i="10"/>
  <c r="E21" i="10"/>
  <c r="E6" i="10"/>
  <c r="E380" i="14"/>
  <c r="C77" i="10"/>
  <c r="M420" i="14"/>
  <c r="F71" i="11"/>
  <c r="G71" i="11"/>
  <c r="I380" i="14"/>
  <c r="E42" i="14"/>
  <c r="E398" i="14"/>
  <c r="I398" i="14"/>
  <c r="F380" i="14"/>
  <c r="C332" i="14"/>
  <c r="H310" i="14"/>
  <c r="L310" i="14"/>
  <c r="C192" i="14"/>
  <c r="C42" i="14"/>
  <c r="H5" i="14"/>
  <c r="F58" i="10"/>
  <c r="G58" i="10" s="1"/>
  <c r="F57" i="10"/>
  <c r="G57" i="10" s="1"/>
  <c r="F52" i="10"/>
  <c r="G52" i="10"/>
  <c r="F43" i="10"/>
  <c r="G43" i="10"/>
  <c r="F41" i="10"/>
  <c r="G41" i="10" s="1"/>
  <c r="F40" i="10"/>
  <c r="G40" i="10" s="1"/>
  <c r="F43" i="24"/>
  <c r="F132" i="24"/>
  <c r="E332" i="14"/>
  <c r="M336" i="14"/>
  <c r="F60" i="11" s="1"/>
  <c r="G60" i="11" s="1"/>
  <c r="D310" i="14"/>
  <c r="M311" i="14"/>
  <c r="F55" i="11" s="1"/>
  <c r="D380" i="14"/>
  <c r="M247" i="14"/>
  <c r="F43" i="11" s="1"/>
  <c r="G43" i="11" s="1"/>
  <c r="F107" i="14"/>
  <c r="D5" i="14"/>
  <c r="C166" i="12"/>
  <c r="F28" i="10" s="1"/>
  <c r="G28" i="10" s="1"/>
  <c r="C310" i="14"/>
  <c r="C251" i="14"/>
  <c r="C58" i="12"/>
  <c r="F24" i="10" s="1"/>
  <c r="F22" i="10"/>
  <c r="F21" i="10" s="1"/>
  <c r="G21" i="10" s="1"/>
  <c r="C53" i="12"/>
  <c r="C15" i="12"/>
  <c r="F8" i="10"/>
  <c r="G8" i="10" s="1"/>
  <c r="C286" i="12"/>
  <c r="F60" i="10"/>
  <c r="F59" i="10" s="1"/>
  <c r="F7" i="10"/>
  <c r="C263" i="12"/>
  <c r="F51" i="10" s="1"/>
  <c r="G51" i="10" s="1"/>
  <c r="C278" i="12"/>
  <c r="F54" i="10"/>
  <c r="G54" i="10" s="1"/>
  <c r="F38" i="10"/>
  <c r="C75" i="10" s="1"/>
  <c r="C231" i="12"/>
  <c r="C209" i="12"/>
  <c r="C208" i="12" s="1"/>
  <c r="G60" i="10"/>
  <c r="F34" i="10"/>
  <c r="G34" i="10" s="1"/>
  <c r="G7" i="10"/>
  <c r="BK151" i="45"/>
  <c r="BK191" i="45"/>
  <c r="BK195" i="45"/>
  <c r="BK142" i="45"/>
  <c r="BK146" i="45"/>
  <c r="BK150" i="45"/>
  <c r="BK202" i="45"/>
  <c r="BK140" i="45"/>
  <c r="BK144" i="45"/>
  <c r="BK148" i="45"/>
  <c r="BK152" i="45"/>
  <c r="BK296" i="45"/>
  <c r="BK298" i="45"/>
  <c r="BK300" i="45"/>
  <c r="BK267" i="45"/>
  <c r="BK25" i="45"/>
  <c r="BK118" i="45"/>
  <c r="BK120" i="45"/>
  <c r="BK143" i="45"/>
  <c r="BK147" i="45"/>
  <c r="BK199" i="45"/>
  <c r="BK203" i="45"/>
  <c r="BK231" i="45"/>
  <c r="BK285" i="45"/>
  <c r="BK287" i="45"/>
  <c r="BK291" i="45"/>
  <c r="BK299" i="45"/>
  <c r="BK320" i="45"/>
  <c r="BK61" i="45"/>
  <c r="BK190" i="45"/>
  <c r="BK192" i="45"/>
  <c r="BK194" i="45"/>
  <c r="BK196" i="45"/>
  <c r="BK200" i="45"/>
  <c r="BK204" i="45"/>
  <c r="BK206" i="45"/>
  <c r="BK208" i="45"/>
  <c r="BK210" i="45"/>
  <c r="BK212" i="45"/>
  <c r="BK258" i="45"/>
  <c r="BK260" i="45"/>
  <c r="BK262" i="45"/>
  <c r="BK264" i="45"/>
  <c r="BK266" i="45"/>
  <c r="BK268" i="45"/>
  <c r="BK57" i="45"/>
  <c r="BK76" i="45"/>
  <c r="BK78" i="45"/>
  <c r="BK86" i="45"/>
  <c r="BK92" i="45"/>
  <c r="BK96" i="45"/>
  <c r="BK102" i="45"/>
  <c r="BK104" i="45"/>
  <c r="BK106" i="45"/>
  <c r="BK108" i="45"/>
  <c r="BK110" i="45"/>
  <c r="BK112" i="45"/>
  <c r="BK131" i="45"/>
  <c r="BK135" i="45"/>
  <c r="BK159" i="45"/>
  <c r="BK13" i="45"/>
  <c r="BK21" i="45"/>
  <c r="BK37" i="45"/>
  <c r="BK45" i="45"/>
  <c r="BK53" i="45"/>
  <c r="BK69" i="45"/>
  <c r="BK77" i="45"/>
  <c r="BK101" i="45"/>
  <c r="BK105" i="45"/>
  <c r="BK109" i="45"/>
  <c r="BK117" i="45"/>
  <c r="BK121" i="45"/>
  <c r="BK125" i="45"/>
  <c r="BK133" i="45"/>
  <c r="BK137" i="45"/>
  <c r="BK149" i="45"/>
  <c r="BK161" i="45"/>
  <c r="BK177" i="45"/>
  <c r="BK189" i="45"/>
  <c r="BK257" i="45"/>
  <c r="BK261" i="45"/>
  <c r="BK265" i="45"/>
  <c r="BK273" i="45"/>
  <c r="BK277" i="45"/>
  <c r="BK281" i="45"/>
  <c r="BK289" i="45"/>
  <c r="BK293" i="45"/>
  <c r="BK297" i="45"/>
  <c r="BK305" i="45"/>
  <c r="BK309" i="45"/>
  <c r="BK12" i="45"/>
  <c r="BK16" i="45"/>
  <c r="BK20" i="45"/>
  <c r="BK24" i="45"/>
  <c r="BK28" i="45"/>
  <c r="BK67" i="45"/>
  <c r="BK122" i="45"/>
  <c r="BK124" i="45"/>
  <c r="BK126" i="45"/>
  <c r="BK128" i="45"/>
  <c r="BK235" i="45"/>
  <c r="BK237" i="45"/>
  <c r="BK241" i="45"/>
  <c r="BK243" i="45"/>
  <c r="BK252" i="45"/>
  <c r="BK254" i="45"/>
  <c r="BK274" i="45"/>
  <c r="BK276" i="45"/>
  <c r="BK278" i="45"/>
  <c r="BK280" i="45"/>
  <c r="BK282" i="45"/>
  <c r="BK284" i="45"/>
  <c r="BK303" i="45"/>
  <c r="BK307" i="45"/>
  <c r="BK103" i="45"/>
  <c r="BK111" i="45"/>
  <c r="BK134" i="45"/>
  <c r="BK136" i="45"/>
  <c r="BK138" i="45"/>
  <c r="BK156" i="45"/>
  <c r="BK174" i="45"/>
  <c r="BK178" i="45"/>
  <c r="BK182" i="45"/>
  <c r="BK184" i="45"/>
  <c r="BK214" i="45"/>
  <c r="BK216" i="45"/>
  <c r="BK218" i="45"/>
  <c r="BK220" i="45"/>
  <c r="BK222" i="45"/>
  <c r="BK224" i="45"/>
  <c r="BK226" i="45"/>
  <c r="BK228" i="45"/>
  <c r="BK234" i="45"/>
  <c r="BK271" i="45"/>
  <c r="BK275" i="45"/>
  <c r="BK283" i="45"/>
  <c r="BK306" i="45"/>
  <c r="BK308" i="45"/>
  <c r="BK310" i="45"/>
  <c r="BK41" i="45"/>
  <c r="BK73" i="45"/>
  <c r="BK99" i="45"/>
  <c r="BK185" i="45"/>
  <c r="BK9" i="45"/>
  <c r="BK17" i="45"/>
  <c r="BK32" i="45"/>
  <c r="BK36" i="45"/>
  <c r="BK49" i="45"/>
  <c r="BK64" i="45"/>
  <c r="BK75" i="45"/>
  <c r="BK100" i="45"/>
  <c r="BK107" i="45"/>
  <c r="BK114" i="45"/>
  <c r="BK116" i="45"/>
  <c r="BK123" i="45"/>
  <c r="BK130" i="45"/>
  <c r="BK132" i="45"/>
  <c r="BK139" i="45"/>
  <c r="BK145" i="45"/>
  <c r="BK176" i="45"/>
  <c r="BK180" i="45"/>
  <c r="BK188" i="45"/>
  <c r="BK197" i="45"/>
  <c r="BK201" i="45"/>
  <c r="BK233" i="45"/>
  <c r="BK250" i="45"/>
  <c r="BK263" i="45"/>
  <c r="BK270" i="45"/>
  <c r="BK272" i="45"/>
  <c r="BK279" i="45"/>
  <c r="BK286" i="45"/>
  <c r="BK288" i="45"/>
  <c r="BK295" i="45"/>
  <c r="BK302" i="45"/>
  <c r="BK304" i="45"/>
  <c r="BK311" i="45"/>
  <c r="BK8" i="45"/>
  <c r="BK33" i="45"/>
  <c r="BK65" i="45"/>
  <c r="BK83" i="45"/>
  <c r="BK169" i="45"/>
  <c r="BK173" i="45"/>
  <c r="BK181" i="45"/>
  <c r="BK239" i="45"/>
  <c r="BK253" i="45"/>
  <c r="BK72" i="45"/>
  <c r="BK91" i="45"/>
  <c r="BK141" i="45"/>
  <c r="BK163" i="45"/>
  <c r="BK165" i="45"/>
  <c r="BK183" i="45"/>
  <c r="BK314" i="45"/>
  <c r="BK316" i="45"/>
  <c r="BK318" i="45"/>
  <c r="BK164" i="45"/>
  <c r="BK247" i="45"/>
  <c r="BK255" i="45"/>
  <c r="BK313" i="45"/>
  <c r="BK315" i="45"/>
  <c r="BK317" i="45"/>
  <c r="BK193" i="45"/>
  <c r="BK205" i="45"/>
  <c r="BK207" i="45"/>
  <c r="BK209" i="45"/>
  <c r="BK211" i="45"/>
  <c r="BK213" i="45"/>
  <c r="BK215" i="45"/>
  <c r="BK217" i="45"/>
  <c r="BK219" i="45"/>
  <c r="BK221" i="45"/>
  <c r="BK223" i="45"/>
  <c r="BK225" i="45"/>
  <c r="BK227" i="45"/>
  <c r="BK229" i="45"/>
  <c r="BK10" i="45"/>
  <c r="BK14" i="45"/>
  <c r="BK18" i="45"/>
  <c r="BK22" i="45"/>
  <c r="BK26" i="45"/>
  <c r="BK30" i="45"/>
  <c r="BK34" i="45"/>
  <c r="BK38" i="45"/>
  <c r="BK42" i="45"/>
  <c r="BK46" i="45"/>
  <c r="BK50" i="45"/>
  <c r="BK54" i="45"/>
  <c r="BK58" i="45"/>
  <c r="BK62" i="45"/>
  <c r="BK66" i="45"/>
  <c r="BK70" i="45"/>
  <c r="BK82" i="45"/>
  <c r="BK88" i="45"/>
  <c r="BK93" i="45"/>
  <c r="BK153" i="45"/>
  <c r="BK157" i="45"/>
  <c r="BK160" i="45"/>
  <c r="BK198" i="45"/>
  <c r="BK68" i="45"/>
  <c r="BK80" i="45"/>
  <c r="BK90" i="45"/>
  <c r="BK172" i="45"/>
  <c r="BK245" i="45"/>
  <c r="BK11" i="45"/>
  <c r="BK15" i="45"/>
  <c r="BK19" i="45"/>
  <c r="BK23" i="45"/>
  <c r="BK27" i="45"/>
  <c r="BK31" i="45"/>
  <c r="BK35" i="45"/>
  <c r="BK39" i="45"/>
  <c r="BK43" i="45"/>
  <c r="BK47" i="45"/>
  <c r="BK51" i="45"/>
  <c r="BK55" i="45"/>
  <c r="BK59" i="45"/>
  <c r="BK63" i="45"/>
  <c r="BK71" i="45"/>
  <c r="BK94" i="45"/>
  <c r="BK312" i="45"/>
  <c r="G39" i="11" l="1"/>
  <c r="C82" i="11"/>
  <c r="F45" i="10"/>
  <c r="C242" i="12"/>
  <c r="H430" i="14"/>
  <c r="M107" i="14"/>
  <c r="M380" i="14"/>
  <c r="F66" i="11" s="1"/>
  <c r="F430" i="14"/>
  <c r="G15" i="11"/>
  <c r="F26" i="10"/>
  <c r="G26" i="10" s="1"/>
  <c r="C57" i="12"/>
  <c r="F46" i="10"/>
  <c r="G46" i="10" s="1"/>
  <c r="C76" i="10"/>
  <c r="F325" i="45"/>
  <c r="G59" i="11"/>
  <c r="F58" i="11"/>
  <c r="G58" i="11" s="1"/>
  <c r="F30" i="10"/>
  <c r="C179" i="12"/>
  <c r="K430" i="14"/>
  <c r="C89" i="11" s="1"/>
  <c r="G24" i="10"/>
  <c r="F23" i="10"/>
  <c r="G23" i="10" s="1"/>
  <c r="F54" i="11"/>
  <c r="G54" i="11" s="1"/>
  <c r="G55" i="11"/>
  <c r="M192" i="14"/>
  <c r="G36" i="10"/>
  <c r="F33" i="10"/>
  <c r="G33" i="10" s="1"/>
  <c r="D430" i="14"/>
  <c r="C90" i="11" s="1"/>
  <c r="M251" i="14"/>
  <c r="M398" i="14"/>
  <c r="N430" i="14"/>
  <c r="J430" i="14"/>
  <c r="G59" i="10"/>
  <c r="C74" i="10"/>
  <c r="G7" i="11"/>
  <c r="F6" i="11"/>
  <c r="I430" i="14"/>
  <c r="M310" i="14"/>
  <c r="M332" i="14"/>
  <c r="G45" i="11"/>
  <c r="F44" i="11"/>
  <c r="F13" i="10"/>
  <c r="G13" i="10" s="1"/>
  <c r="C5" i="12"/>
  <c r="F49" i="10"/>
  <c r="C258" i="12"/>
  <c r="V325" i="45"/>
  <c r="G22" i="10"/>
  <c r="M264" i="14"/>
  <c r="F47" i="11" s="1"/>
  <c r="G47" i="11" s="1"/>
  <c r="G251" i="14"/>
  <c r="G430" i="14" s="1"/>
  <c r="I251" i="14"/>
  <c r="C5" i="14"/>
  <c r="M84" i="14"/>
  <c r="F20" i="11" s="1"/>
  <c r="G20" i="11" s="1"/>
  <c r="M193" i="14"/>
  <c r="F35" i="11" s="1"/>
  <c r="M108" i="14"/>
  <c r="F25" i="11" s="1"/>
  <c r="M399" i="14"/>
  <c r="F68" i="11" s="1"/>
  <c r="E5" i="14"/>
  <c r="E430" i="14" s="1"/>
  <c r="G19" i="10"/>
  <c r="V322" i="45"/>
  <c r="G38" i="10"/>
  <c r="F6" i="10"/>
  <c r="AD322" i="45"/>
  <c r="AD325" i="45" s="1"/>
  <c r="F55" i="10"/>
  <c r="M381" i="14"/>
  <c r="F42" i="14"/>
  <c r="M42" i="14" s="1"/>
  <c r="F322" i="45"/>
  <c r="C430" i="14" l="1"/>
  <c r="C88" i="11" s="1"/>
  <c r="M5" i="14"/>
  <c r="M430" i="14" s="1"/>
  <c r="BK322" i="45"/>
  <c r="BK325" i="45" s="1"/>
  <c r="C80" i="11"/>
  <c r="G44" i="11"/>
  <c r="G68" i="11"/>
  <c r="F67" i="11"/>
  <c r="G35" i="11"/>
  <c r="F34" i="11"/>
  <c r="G34" i="11" s="1"/>
  <c r="C293" i="12"/>
  <c r="G6" i="11"/>
  <c r="G66" i="11"/>
  <c r="C83" i="11"/>
  <c r="C91" i="11"/>
  <c r="F29" i="10"/>
  <c r="G29" i="10" s="1"/>
  <c r="G30" i="10"/>
  <c r="C69" i="10"/>
  <c r="C78" i="10"/>
  <c r="G55" i="10"/>
  <c r="G25" i="11"/>
  <c r="F24" i="11"/>
  <c r="G24" i="11" s="1"/>
  <c r="F44" i="10"/>
  <c r="F61" i="10" s="1"/>
  <c r="G61" i="10" s="1"/>
  <c r="G45" i="10"/>
  <c r="G6" i="10"/>
  <c r="C67" i="10"/>
  <c r="C73" i="10"/>
  <c r="F48" i="10"/>
  <c r="G48" i="10" s="1"/>
  <c r="G49" i="10"/>
  <c r="C92" i="11"/>
  <c r="F14" i="11"/>
  <c r="G14" i="11" s="1"/>
  <c r="D78" i="10" l="1"/>
  <c r="C79" i="11"/>
  <c r="F75" i="11"/>
  <c r="G75" i="11" s="1"/>
  <c r="G44" i="10"/>
  <c r="C68" i="10"/>
  <c r="C79" i="10"/>
  <c r="C81" i="11"/>
  <c r="G67" i="11"/>
  <c r="C94" i="11"/>
  <c r="D92" i="11" s="1"/>
  <c r="D77" i="10" l="1"/>
  <c r="D75" i="10"/>
  <c r="D74" i="10"/>
  <c r="D76" i="10"/>
  <c r="D81" i="11"/>
  <c r="D73" i="10"/>
  <c r="D79" i="10" s="1"/>
  <c r="D93" i="11"/>
  <c r="D89" i="11"/>
  <c r="D90" i="11"/>
  <c r="C70" i="10"/>
  <c r="C84" i="11"/>
  <c r="D79" i="11"/>
  <c r="D88" i="11"/>
  <c r="D94" i="11" s="1"/>
  <c r="D91" i="11"/>
  <c r="D82" i="11" l="1"/>
  <c r="D80" i="11"/>
  <c r="D83" i="11"/>
  <c r="D84" i="11"/>
  <c r="D69" i="10"/>
  <c r="D67" i="10"/>
  <c r="D68" i="10"/>
  <c r="D70" i="10" l="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3"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5.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6.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7.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8.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9.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<sst xmlns="http://schemas.openxmlformats.org/spreadsheetml/2006/main" count="3357" uniqueCount="2023">
  <si>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</si>
  <si>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</si>
  <si>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</si>
  <si>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</si>
  <si>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</si>
  <si>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</si>
  <si>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</si>
  <si>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</si>
  <si>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</si>
  <si>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</si>
  <si>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</si>
  <si>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</si>
  <si>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</si>
  <si>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</si>
  <si>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</si>
  <si>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</si>
  <si>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</si>
  <si>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</si>
  <si>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</si>
  <si>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</si>
  <si>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</si>
  <si>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</si>
  <si>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</si>
  <si>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</si>
  <si>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</si>
  <si>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</si>
  <si>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</si>
  <si>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</si>
  <si>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</si>
  <si>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</si>
  <si>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</si>
  <si>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</si>
  <si>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</si>
  <si>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</si>
  <si>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</si>
  <si>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</si>
  <si>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</si>
  <si>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</si>
  <si>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</si>
  <si>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</si>
  <si>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</si>
  <si>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</si>
  <si>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</si>
  <si>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</si>
  <si>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</si>
  <si>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</si>
  <si>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</si>
  <si>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</si>
  <si>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</si>
  <si>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</si>
  <si>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</si>
  <si>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</si>
  <si>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</si>
  <si>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</si>
  <si>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</si>
  <si>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</si>
  <si>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</si>
  <si>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</si>
  <si>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</si>
  <si>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</si>
  <si>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</si>
  <si>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</si>
  <si>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</si>
  <si>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</si>
  <si>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</si>
  <si>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</si>
  <si>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</si>
  <si>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</si>
  <si>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</si>
  <si>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</si>
  <si>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</si>
  <si>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</si>
  <si>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</si>
  <si>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</si>
  <si>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</si>
  <si>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</si>
  <si>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</si>
  <si>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</si>
  <si>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</si>
  <si>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</si>
  <si>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</si>
  <si>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</si>
  <si>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</si>
  <si>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</si>
  <si>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</si>
  <si>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</si>
  <si>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</si>
  <si>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</si>
  <si>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</si>
  <si>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</si>
  <si>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</si>
  <si>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</si>
  <si>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</si>
  <si>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</si>
  <si>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</si>
  <si>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</si>
  <si>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</si>
  <si>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</si>
  <si>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</si>
  <si>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</si>
  <si>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</si>
  <si>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</si>
  <si>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</si>
  <si>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</si>
  <si>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</si>
  <si>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</si>
  <si>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</si>
  <si>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</si>
  <si>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</si>
  <si>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</si>
  <si>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</si>
  <si>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</si>
  <si>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</si>
  <si>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</si>
  <si>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</si>
  <si>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</si>
  <si>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</si>
  <si>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</si>
  <si>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</si>
  <si>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</si>
  <si>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</si>
  <si>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</si>
  <si>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</si>
  <si>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</si>
  <si>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</si>
  <si>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</si>
  <si>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</si>
  <si>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</si>
  <si>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</si>
  <si>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</si>
  <si>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</si>
  <si>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</si>
  <si>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</si>
  <si>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</si>
  <si>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</si>
  <si>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</si>
  <si>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</si>
  <si>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</si>
  <si>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</si>
  <si>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</si>
  <si>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</si>
  <si>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</si>
  <si>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</si>
  <si>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</si>
  <si>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</si>
  <si>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</si>
  <si>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</si>
  <si>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</si>
  <si>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</si>
  <si>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</si>
  <si>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</si>
  <si>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</si>
  <si>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</si>
  <si>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</si>
  <si>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</si>
  <si>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</si>
  <si>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</si>
  <si>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</si>
  <si>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</si>
  <si>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</si>
  <si>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</si>
  <si>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</si>
  <si>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</si>
  <si>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</si>
  <si>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</si>
  <si>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</si>
  <si>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</si>
  <si>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</si>
  <si>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</si>
  <si>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</si>
  <si>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</si>
  <si>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</si>
  <si>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</si>
  <si>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</si>
  <si>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</si>
  <si>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</si>
  <si>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</si>
  <si>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</si>
  <si>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</si>
  <si>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</si>
  <si>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</si>
  <si>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</si>
  <si>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</si>
  <si>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</si>
  <si>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</si>
  <si>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</si>
  <si>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</si>
  <si>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</si>
  <si>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</si>
  <si>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</si>
  <si>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</si>
  <si>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</si>
  <si>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</si>
  <si>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</si>
  <si>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</si>
  <si>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</si>
  <si>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</si>
  <si>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</si>
  <si>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</si>
  <si>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</si>
  <si>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</si>
  <si>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</si>
  <si>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</si>
  <si>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</si>
  <si>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</si>
  <si>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</si>
  <si>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</si>
  <si>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</si>
  <si>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</si>
  <si>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</si>
  <si>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</si>
  <si>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</si>
  <si>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</si>
  <si>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</si>
  <si>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</si>
  <si>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</si>
  <si>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</si>
  <si>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</si>
  <si>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</si>
  <si>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</si>
  <si>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</si>
  <si>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</si>
  <si>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</si>
  <si>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</si>
  <si>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</si>
  <si>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</si>
  <si>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</si>
  <si>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</si>
  <si>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</si>
  <si>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</si>
  <si>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</si>
  <si>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</si>
  <si>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</si>
  <si>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</si>
  <si>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</si>
  <si>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</si>
  <si>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</si>
  <si>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</si>
  <si>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</si>
  <si>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</si>
  <si>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</si>
  <si>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</si>
  <si>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</si>
  <si>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</si>
  <si>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</si>
  <si>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</si>
  <si>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</si>
  <si>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</si>
  <si>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</si>
  <si>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</si>
  <si>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</si>
  <si>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</si>
  <si>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</si>
  <si>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</si>
  <si>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</si>
  <si>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</si>
  <si>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</si>
  <si>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</si>
  <si>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</si>
  <si>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</si>
  <si>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</si>
  <si>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</si>
  <si>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</si>
  <si>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</si>
  <si>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</si>
  <si>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</si>
  <si>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</si>
  <si>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</si>
  <si>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</si>
  <si>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</si>
  <si>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</si>
  <si>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</si>
  <si>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</si>
  <si>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</si>
  <si>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</si>
  <si>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</si>
  <si>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</si>
  <si>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</si>
  <si>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</si>
  <si>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</si>
  <si>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</si>
  <si>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</si>
  <si>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</si>
  <si>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</si>
  <si>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</si>
  <si>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</si>
  <si>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</si>
  <si>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</si>
  <si>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</si>
  <si>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</si>
  <si>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</si>
  <si>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</si>
  <si>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</si>
  <si>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</si>
  <si>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</si>
  <si>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</si>
  <si>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</si>
  <si>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</si>
  <si>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</si>
  <si>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</si>
  <si>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</si>
  <si>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</si>
  <si>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</si>
  <si>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</si>
  <si>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</si>
  <si>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</si>
  <si>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</si>
  <si>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</si>
  <si>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</si>
  <si>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</si>
  <si>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</si>
  <si>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</si>
  <si>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</si>
  <si>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</si>
  <si>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</si>
  <si>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</si>
  <si>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</si>
  <si>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</si>
  <si>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</si>
  <si>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</si>
  <si>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</si>
  <si>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</si>
  <si>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</si>
  <si>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</si>
  <si>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</si>
  <si>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</si>
  <si>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</si>
  <si>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</si>
  <si>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</si>
  <si>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</si>
  <si>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</si>
  <si>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</si>
  <si>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</si>
  <si>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</si>
  <si>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</si>
  <si>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</si>
  <si>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</si>
  <si>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</si>
  <si>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</si>
  <si>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</si>
  <si>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</si>
  <si>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</si>
  <si>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</si>
  <si>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</si>
  <si>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</si>
  <si>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</si>
  <si>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</si>
  <si>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</si>
  <si>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</si>
  <si>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</si>
  <si>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</si>
  <si>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</si>
  <si>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</si>
  <si>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</si>
  <si>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</si>
  <si>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</si>
  <si>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</si>
  <si>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</si>
  <si>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</si>
  <si>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</si>
  <si>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</si>
  <si>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</si>
  <si>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</si>
  <si>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</si>
  <si>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</si>
  <si>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</si>
  <si>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</si>
  <si>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</si>
  <si>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</si>
  <si>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</si>
  <si>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</si>
  <si>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</si>
  <si>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</si>
  <si>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</si>
  <si>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</si>
  <si>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</si>
  <si>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</si>
  <si>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</si>
  <si>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</si>
  <si>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</si>
  <si>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</si>
  <si>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</si>
  <si>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</si>
  <si>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</si>
  <si>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</si>
  <si>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</si>
  <si>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</si>
  <si>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</si>
  <si>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</si>
  <si>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</si>
  <si>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</si>
  <si>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</si>
  <si>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</si>
  <si>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</si>
  <si>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</si>
  <si>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</si>
  <si>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</si>
  <si>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</si>
  <si>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</si>
  <si>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</si>
  <si>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</si>
  <si>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</si>
  <si>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</si>
  <si>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</si>
  <si>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</si>
  <si>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</si>
  <si>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</si>
  <si>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</si>
  <si>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</si>
  <si>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</si>
  <si>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</si>
  <si>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</si>
  <si>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</si>
  <si>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</si>
  <si>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</si>
  <si>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</si>
  <si>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</si>
  <si>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</si>
  <si>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</si>
  <si>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</si>
  <si>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</si>
  <si>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</si>
  <si>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</si>
  <si>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</si>
  <si>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</si>
  <si>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</si>
  <si>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</si>
  <si>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</si>
  <si>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</si>
  <si>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</si>
  <si>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</si>
  <si>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</si>
  <si>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</si>
  <si>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</si>
  <si>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</si>
  <si>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</si>
  <si>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</si>
  <si>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</si>
  <si>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</si>
  <si>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</si>
  <si>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</si>
  <si>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</si>
  <si>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</si>
  <si>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</si>
  <si>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</si>
  <si>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</si>
  <si>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</si>
  <si>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</si>
  <si>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</si>
  <si>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</si>
  <si>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</si>
  <si>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</si>
  <si>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</si>
  <si>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</si>
  <si>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</si>
  <si>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</si>
  <si>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</si>
  <si>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</si>
  <si>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</si>
  <si>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</si>
  <si>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</si>
  <si>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</si>
  <si>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</si>
  <si>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</si>
  <si>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</si>
  <si>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</si>
  <si>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</si>
  <si>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</si>
  <si>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</si>
  <si>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</si>
  <si>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</si>
  <si>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</si>
  <si>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</si>
  <si>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</si>
  <si>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</si>
  <si>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</si>
  <si>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</si>
  <si>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</si>
  <si>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</si>
  <si>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</si>
  <si>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</si>
  <si>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</si>
  <si>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</si>
  <si>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</si>
  <si>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</si>
  <si>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</si>
  <si>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</si>
  <si>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</si>
  <si>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</si>
  <si>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</si>
  <si>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</si>
  <si>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</si>
  <si>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</si>
  <si>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</si>
  <si>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</si>
  <si>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</si>
  <si>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</si>
  <si>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</si>
  <si>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</si>
  <si>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</si>
  <si>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</si>
  <si>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</si>
  <si>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</si>
  <si>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</si>
  <si>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</si>
  <si>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</si>
  <si>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</si>
  <si>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</si>
  <si>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</si>
  <si>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</si>
  <si>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</si>
  <si>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</si>
  <si>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</si>
  <si>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</si>
  <si>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</si>
  <si>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</si>
  <si>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</si>
  <si>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</si>
  <si>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</si>
  <si>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</si>
  <si>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</si>
  <si>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</si>
  <si>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</si>
  <si>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</si>
  <si>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</si>
  <si>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</si>
  <si>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</si>
  <si>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</si>
  <si>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</si>
  <si>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</si>
  <si>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</si>
  <si>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</si>
  <si>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</si>
  <si>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</si>
  <si>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</si>
  <si>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</si>
  <si>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</si>
  <si>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</si>
  <si>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</si>
  <si>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</si>
  <si>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</si>
  <si>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</si>
  <si>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</si>
  <si>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</si>
  <si>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</si>
  <si>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</si>
  <si>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</si>
  <si>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</si>
  <si>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</si>
  <si>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</si>
  <si>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</si>
  <si>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</si>
  <si>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</si>
  <si>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</si>
  <si>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</si>
  <si>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</si>
  <si>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</si>
  <si>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</si>
  <si>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</si>
  <si>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</si>
  <si>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</si>
  <si>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</si>
  <si>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</si>
  <si>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</si>
  <si>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</si>
  <si>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</si>
  <si>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</si>
  <si>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</si>
  <si>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</si>
  <si>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</si>
  <si>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</si>
  <si>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</si>
  <si>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</si>
  <si>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</si>
  <si>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</si>
  <si>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</si>
  <si>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</si>
  <si>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</si>
  <si>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</si>
  <si>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</si>
  <si>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</si>
  <si>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</si>
  <si>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</si>
  <si>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</si>
  <si>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</si>
  <si>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</si>
  <si>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</si>
  <si>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</si>
  <si>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</si>
  <si>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</si>
  <si>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</si>
  <si>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</si>
  <si>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</si>
  <si>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</si>
  <si>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</si>
  <si>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</si>
  <si>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</si>
  <si>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</si>
  <si>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</si>
  <si>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</si>
  <si>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</si>
  <si>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</si>
  <si>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</si>
  <si>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</si>
  <si>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</si>
  <si>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</si>
  <si>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</si>
  <si>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</si>
  <si>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</si>
  <si>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</si>
  <si>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</si>
  <si>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</si>
  <si>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</si>
  <si>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</si>
  <si>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</si>
  <si>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</si>
  <si>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</si>
  <si>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</si>
  <si>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</si>
  <si>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</si>
  <si>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</si>
  <si>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</si>
  <si>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</si>
  <si>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</si>
  <si>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</si>
  <si>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</si>
  <si>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</si>
  <si>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</si>
  <si>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</si>
  <si>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</si>
  <si>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</si>
  <si>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</si>
  <si>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</si>
  <si>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</si>
  <si>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</si>
  <si>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</si>
  <si>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</si>
  <si>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</si>
  <si>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</si>
  <si>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</si>
  <si>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</si>
  <si>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</si>
  <si>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</si>
  <si>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</si>
  <si>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</si>
  <si>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</si>
  <si>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</si>
  <si>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</si>
  <si>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</si>
  <si>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</si>
  <si>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</si>
  <si>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</si>
  <si>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</si>
  <si>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</si>
  <si>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</si>
  <si>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</si>
  <si>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</si>
  <si>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</si>
  <si>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</si>
  <si>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</si>
  <si>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</si>
  <si>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</si>
  <si>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</si>
  <si>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</si>
  <si>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</si>
  <si>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</si>
  <si>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</si>
  <si>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</si>
  <si>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</si>
  <si>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</si>
  <si>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</si>
  <si>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</si>
  <si>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</si>
  <si>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</si>
  <si>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</si>
  <si>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</si>
  <si>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</si>
  <si>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</si>
  <si>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</si>
  <si>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</si>
  <si>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</si>
  <si>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</si>
  <si>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</si>
  <si>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</si>
  <si>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</si>
  <si>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</si>
  <si>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</si>
  <si>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</si>
  <si>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</si>
  <si>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</si>
  <si>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</si>
  <si>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</si>
  <si>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</si>
  <si>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</si>
  <si>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</si>
  <si>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</si>
  <si>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</si>
  <si>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</si>
  <si>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</si>
  <si>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</si>
  <si>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</si>
  <si>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</si>
  <si>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</si>
  <si>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</si>
  <si>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</si>
  <si>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</si>
  <si>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</si>
  <si>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</si>
  <si>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</si>
  <si>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</si>
  <si>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</si>
  <si>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</si>
  <si>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</si>
  <si>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</si>
  <si>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</si>
  <si>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</si>
  <si>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</si>
  <si>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</si>
  <si>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</si>
  <si>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</si>
  <si>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</si>
  <si>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</si>
  <si>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</si>
  <si>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</si>
  <si>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</si>
  <si>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</si>
  <si>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</si>
  <si>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</si>
  <si>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</si>
  <si>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</si>
  <si>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</si>
  <si>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</si>
  <si>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</si>
  <si>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</si>
  <si>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</si>
  <si>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</si>
  <si>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</si>
  <si>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</si>
  <si>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</si>
  <si>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</si>
  <si>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</si>
  <si>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</si>
  <si>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</si>
  <si>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</si>
  <si>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</si>
  <si>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</si>
  <si>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</si>
  <si>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</si>
  <si>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</si>
  <si>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</si>
  <si>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</si>
  <si>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</si>
  <si>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</si>
  <si>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</si>
  <si>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</si>
  <si>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</si>
  <si>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</si>
  <si>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</si>
  <si>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</si>
  <si>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</si>
  <si>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</si>
  <si>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</si>
  <si>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</si>
  <si>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</si>
  <si>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</si>
  <si>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</si>
  <si>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</si>
  <si>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</si>
  <si>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</si>
  <si>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</si>
  <si>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</si>
  <si>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</si>
  <si>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</si>
  <si>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</si>
  <si>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</si>
  <si>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</si>
  <si>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</si>
  <si>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</si>
  <si>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</si>
  <si>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</si>
  <si>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</si>
  <si>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</si>
  <si>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</si>
  <si>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</si>
  <si>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</si>
  <si>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</si>
  <si>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</si>
  <si>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</si>
  <si>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</si>
  <si>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</si>
  <si>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</si>
  <si>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</si>
  <si>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</si>
  <si>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</si>
  <si>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</si>
  <si>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</si>
  <si>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</si>
  <si>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</si>
  <si>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</si>
  <si>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</si>
  <si>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</si>
  <si>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</si>
  <si>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</si>
  <si>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</si>
  <si>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</si>
  <si>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</si>
  <si>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</si>
  <si>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</si>
  <si>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</si>
  <si>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</si>
  <si>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</si>
  <si>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</si>
  <si>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</si>
  <si>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</si>
  <si>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</si>
  <si>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</si>
  <si>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</si>
  <si>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</si>
  <si>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</si>
  <si>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</si>
  <si>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</si>
  <si>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</si>
  <si>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</si>
  <si>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</si>
  <si>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</si>
  <si>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</si>
  <si>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</si>
  <si>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</si>
  <si>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</si>
  <si>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</si>
  <si>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</si>
  <si>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</si>
  <si>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</si>
  <si>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</si>
  <si>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</si>
  <si>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</si>
  <si>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</si>
  <si>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</si>
  <si>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</si>
  <si>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</si>
  <si>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</si>
  <si>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</si>
  <si>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</si>
  <si>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</si>
  <si>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</si>
  <si>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</si>
  <si>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</si>
  <si>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</si>
  <si>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</si>
  <si>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</si>
  <si>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</si>
  <si>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</si>
  <si>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</si>
  <si>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</si>
  <si>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</si>
  <si>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</si>
  <si>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</si>
  <si>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</si>
  <si>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</si>
  <si>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</si>
  <si>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</si>
  <si>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</si>
  <si>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</si>
  <si>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</si>
  <si>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</si>
  <si>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</si>
  <si>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</si>
  <si>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</si>
  <si>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</si>
  <si>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</si>
  <si>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</si>
  <si>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</si>
  <si>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</si>
  <si>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</si>
  <si>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</si>
  <si>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</si>
  <si>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</si>
  <si>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</si>
  <si>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</si>
  <si>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</si>
  <si>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</si>
  <si>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</si>
  <si>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</si>
  <si>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</si>
  <si>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</si>
  <si>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</si>
  <si>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</si>
  <si>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</si>
  <si>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</si>
  <si>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</si>
  <si>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</si>
  <si>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</si>
  <si>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</si>
  <si>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</si>
  <si>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</si>
  <si>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</si>
  <si>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</si>
  <si>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</si>
  <si>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</si>
  <si>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</si>
  <si>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</si>
  <si>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</si>
  <si>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</si>
  <si>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</si>
  <si>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</si>
  <si>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</si>
  <si>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</si>
  <si>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</si>
  <si>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</si>
  <si>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</si>
  <si>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</si>
  <si>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</si>
  <si>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</si>
  <si>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</si>
  <si>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</si>
  <si>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</si>
  <si>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</si>
  <si>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</si>
  <si>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</si>
  <si>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</si>
  <si>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</si>
  <si>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</si>
  <si>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</si>
  <si>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</si>
  <si>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</si>
  <si>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</si>
  <si>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</si>
  <si>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</si>
  <si>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</si>
  <si>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</si>
  <si>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</si>
  <si>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</si>
  <si>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</si>
  <si>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</si>
  <si>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</si>
  <si>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</si>
  <si>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</si>
  <si>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</si>
  <si>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</si>
  <si>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</si>
  <si>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</si>
  <si>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</si>
  <si>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</si>
  <si>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</si>
  <si>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</si>
  <si>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</si>
  <si>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</si>
  <si>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</si>
  <si>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</si>
  <si>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</si>
  <si>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</si>
  <si>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</si>
  <si>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</si>
  <si>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</si>
  <si>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</si>
  <si>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</si>
  <si>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</si>
  <si>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</si>
  <si>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</si>
  <si>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</si>
  <si>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</si>
  <si>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</si>
  <si>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</si>
  <si>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</si>
  <si>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</si>
  <si>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</si>
  <si>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</si>
  <si>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</si>
  <si>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</si>
  <si>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</si>
  <si>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</si>
  <si>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</si>
  <si>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</si>
  <si>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</si>
  <si>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</si>
  <si>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</si>
  <si>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</si>
  <si>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</si>
  <si>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</si>
  <si>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</si>
  <si>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</si>
  <si>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</si>
  <si>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</si>
  <si>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</si>
  <si>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</si>
  <si>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</si>
  <si>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</si>
  <si>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</si>
  <si>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</si>
  <si>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</si>
  <si>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</si>
  <si>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</si>
  <si>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</si>
  <si>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</si>
  <si>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</si>
  <si>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</si>
  <si>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</si>
  <si>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</si>
  <si>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</si>
  <si>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</si>
  <si>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</si>
  <si>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</si>
  <si>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</si>
  <si>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</si>
  <si>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</si>
  <si>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</si>
  <si>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</si>
  <si>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</si>
  <si>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</si>
  <si>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</si>
  <si>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</si>
  <si>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</si>
  <si>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</si>
  <si>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</si>
  <si>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</si>
  <si>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</si>
  <si>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</si>
  <si>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</si>
  <si>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</si>
  <si>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</si>
  <si>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</si>
  <si>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</si>
  <si>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</si>
  <si>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</si>
  <si>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</si>
  <si>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</si>
  <si>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</si>
  <si>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</si>
  <si>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</si>
  <si>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</si>
  <si>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</si>
  <si>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</si>
  <si>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</si>
  <si>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</si>
  <si>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</si>
  <si>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</si>
  <si>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</si>
  <si>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</si>
  <si>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</si>
  <si>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</si>
  <si>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</si>
  <si>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</si>
  <si>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</si>
  <si>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</si>
  <si>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</si>
  <si>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</si>
  <si>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</si>
  <si>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</si>
  <si>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</si>
  <si>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</si>
  <si>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</si>
  <si>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</si>
  <si>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</si>
  <si>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</si>
  <si>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</si>
  <si>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</si>
  <si>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</si>
  <si>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</si>
  <si>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</si>
  <si>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</si>
  <si>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</si>
  <si>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</si>
  <si>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</si>
  <si>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</si>
  <si>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</si>
  <si>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</si>
  <si>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</si>
  <si>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</si>
  <si>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</si>
  <si>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</si>
  <si>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</si>
  <si>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</si>
  <si>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</si>
  <si>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</si>
  <si>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</si>
  <si>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</si>
  <si>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</si>
  <si>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</si>
  <si>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</si>
  <si>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</si>
  <si>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</si>
  <si>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</si>
  <si>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</si>
  <si>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</si>
  <si>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</si>
  <si>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</si>
  <si>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</si>
  <si>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</si>
  <si>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</si>
  <si>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</si>
  <si>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</si>
  <si>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</si>
  <si>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</si>
  <si>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</si>
  <si>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</si>
  <si>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</si>
  <si>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</si>
  <si>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</si>
  <si>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</si>
  <si>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</si>
  <si>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</si>
  <si>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</si>
  <si>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</si>
  <si>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</si>
  <si>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</si>
  <si>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</si>
  <si>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</si>
  <si>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</si>
  <si>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</si>
  <si>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</si>
  <si>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</si>
  <si>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</si>
  <si>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</si>
  <si>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</si>
  <si>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</si>
  <si>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</si>
  <si>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</si>
  <si>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</si>
  <si>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</si>
  <si>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</si>
  <si>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</si>
  <si>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</si>
  <si>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</si>
  <si>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</si>
  <si>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</si>
  <si>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</si>
  <si>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</si>
  <si>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</si>
  <si>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</si>
  <si>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</si>
  <si>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</si>
  <si>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</si>
  <si>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</si>
  <si>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</si>
  <si>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</si>
  <si>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</si>
  <si>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</si>
  <si>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</si>
  <si>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</si>
  <si>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</si>
  <si>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</si>
  <si>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</si>
  <si>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</si>
  <si>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</si>
  <si>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</si>
  <si>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</si>
  <si>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</si>
  <si>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</si>
  <si>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</si>
  <si>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</si>
  <si>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</si>
  <si>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</si>
  <si>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</si>
  <si>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</si>
  <si>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</si>
  <si>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</si>
  <si>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</si>
  <si>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</si>
  <si>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</si>
  <si>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</si>
  <si>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</si>
  <si>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</si>
  <si>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</si>
  <si>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</si>
  <si>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</si>
  <si>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</si>
  <si>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</si>
  <si>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</si>
  <si>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</si>
  <si>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</si>
  <si>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</si>
  <si>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</si>
  <si>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</si>
  <si>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</si>
  <si>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</si>
  <si>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</si>
  <si>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</si>
  <si>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</si>
  <si>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</si>
  <si>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</si>
  <si>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</si>
  <si>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</si>
  <si>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</si>
  <si>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</si>
  <si>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</si>
  <si>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</si>
  <si>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</si>
  <si>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</si>
  <si>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</si>
  <si>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</si>
  <si>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</si>
  <si>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</si>
  <si>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</si>
  <si>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</si>
  <si>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</si>
  <si>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</si>
  <si>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</si>
  <si>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</si>
  <si>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</si>
  <si>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</si>
  <si>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</si>
  <si>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</si>
  <si>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</si>
  <si>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</si>
  <si>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</si>
  <si>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</si>
  <si>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</si>
  <si>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</si>
  <si>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</si>
  <si>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</si>
  <si>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</si>
  <si>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</si>
  <si>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</si>
  <si>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</si>
  <si>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</si>
  <si>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</si>
  <si>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</si>
  <si>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</si>
  <si>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</si>
  <si>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</si>
  <si>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</si>
  <si>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</si>
  <si>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</si>
  <si>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</si>
  <si>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</si>
  <si>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</si>
  <si>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</si>
  <si>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</si>
  <si>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</si>
  <si>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</si>
  <si>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</si>
  <si>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</si>
  <si>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</si>
  <si>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</si>
  <si>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</si>
  <si>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</si>
  <si>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</si>
  <si>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</si>
  <si>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</si>
  <si>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</si>
  <si>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</si>
  <si>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</si>
  <si>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</si>
  <si>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</si>
  <si>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</si>
  <si>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</si>
  <si>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</si>
  <si>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</si>
  <si>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</si>
  <si>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</si>
  <si>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</si>
  <si>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</si>
  <si>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</si>
  <si>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</si>
  <si>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</si>
  <si>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</si>
  <si>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</si>
  <si>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</si>
  <si>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</si>
  <si>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</si>
  <si>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</si>
  <si>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</si>
  <si>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</si>
  <si>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</si>
  <si>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</si>
  <si>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</si>
  <si>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</si>
  <si>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</si>
  <si>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</si>
  <si>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</si>
  <si>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</si>
  <si>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</si>
  <si>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</si>
  <si>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</si>
  <si>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</si>
  <si>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</si>
  <si>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</si>
  <si>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</si>
  <si>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</si>
  <si>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</si>
  <si>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</si>
  <si>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</si>
  <si>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</si>
  <si>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</si>
  <si>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</si>
  <si>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</si>
  <si>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</si>
  <si>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</si>
  <si>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</si>
  <si>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</si>
  <si>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</si>
  <si>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</si>
  <si>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</si>
  <si>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</si>
  <si>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</si>
  <si>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</si>
  <si>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</si>
  <si>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</si>
  <si>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</si>
  <si>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</si>
  <si>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</si>
  <si>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</si>
  <si>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</si>
  <si>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</si>
  <si>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</si>
  <si>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</si>
  <si>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</si>
  <si>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</si>
  <si>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</si>
  <si>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</si>
  <si>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</si>
  <si>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</si>
  <si>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</si>
  <si>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</si>
  <si>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</si>
  <si>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</si>
  <si>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</si>
  <si>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</si>
  <si>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</si>
  <si>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</si>
  <si>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</si>
  <si>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</si>
  <si>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</si>
  <si>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</si>
  <si>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</si>
  <si>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</si>
  <si>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</si>
  <si>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</si>
  <si>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</si>
  <si>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</si>
  <si>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</si>
  <si>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</si>
  <si>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</si>
  <si>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</si>
  <si>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</si>
  <si>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</si>
  <si>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</si>
  <si>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</si>
  <si>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</si>
  <si>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</si>
  <si>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</si>
  <si>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</si>
  <si>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</si>
  <si>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</si>
  <si>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</si>
  <si>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</si>
  <si>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</si>
  <si>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</si>
  <si>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</si>
  <si>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</si>
  <si>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</si>
  <si>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</si>
  <si>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</si>
  <si>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</si>
  <si>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</si>
  <si>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</si>
  <si>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</si>
  <si>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</si>
  <si>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</si>
  <si>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</si>
  <si>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</si>
  <si>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</si>
  <si>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</si>
  <si>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</si>
  <si>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</si>
  <si>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</si>
  <si>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</si>
  <si>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</si>
  <si>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</si>
  <si>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</si>
  <si>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</si>
  <si>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</si>
  <si>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</si>
  <si>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</si>
  <si>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</si>
  <si>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</si>
  <si>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</si>
  <si>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</si>
  <si>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</si>
  <si>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</si>
  <si>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</si>
  <si>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</si>
  <si>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</si>
  <si>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</si>
  <si>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</si>
  <si>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</si>
  <si>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</si>
  <si>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</si>
  <si>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</si>
  <si>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</si>
  <si>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</si>
  <si>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</si>
  <si>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</si>
  <si>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</si>
  <si>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</si>
  <si>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</si>
  <si>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</si>
  <si>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</si>
  <si>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</si>
  <si>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</si>
  <si>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</si>
  <si>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</si>
  <si>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</si>
  <si>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</si>
  <si>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</si>
  <si>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</si>
  <si>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</si>
  <si>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</si>
  <si>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</si>
  <si>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</si>
  <si>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</si>
  <si>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</si>
  <si>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</si>
  <si>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</si>
  <si>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</si>
  <si>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</si>
  <si>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</si>
  <si>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</si>
  <si>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</si>
  <si>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</si>
  <si>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</si>
  <si>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</si>
  <si>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</si>
  <si>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</si>
  <si>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</si>
  <si>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</si>
  <si>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</si>
  <si>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</si>
  <si>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</si>
  <si>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</si>
  <si>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</si>
  <si>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</si>
  <si>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</si>
  <si>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</si>
  <si>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</si>
  <si>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</si>
  <si>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</si>
  <si>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</si>
  <si>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</si>
  <si>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</si>
  <si>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</si>
  <si>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</si>
  <si>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</si>
  <si>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</si>
  <si>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</si>
  <si>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</si>
  <si>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</si>
  <si>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</si>
  <si>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</si>
  <si>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</si>
  <si>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</si>
  <si>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</si>
  <si>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</si>
  <si>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</si>
  <si>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</si>
  <si>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</si>
  <si>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</si>
  <si>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</si>
  <si>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</si>
  <si>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</si>
  <si>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</si>
  <si>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</si>
  <si>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</si>
  <si>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</si>
  <si>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</si>
  <si>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</si>
  <si>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</si>
  <si>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</si>
  <si>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</si>
  <si>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</si>
  <si>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</si>
  <si>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</si>
  <si>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</si>
  <si>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</si>
  <si>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</si>
  <si>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</si>
  <si>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</si>
  <si>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</si>
  <si>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</si>
  <si>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</si>
  <si>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</si>
  <si>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</si>
  <si>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</si>
  <si>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</si>
  <si>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</si>
  <si>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</si>
  <si>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</si>
  <si>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</si>
  <si>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</si>
  <si>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</si>
  <si>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</si>
  <si>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</si>
  <si>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</si>
  <si>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</si>
  <si>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</si>
  <si>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</si>
  <si>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</si>
  <si>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</si>
  <si>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</si>
  <si>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</si>
  <si>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</si>
  <si>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</si>
  <si>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</si>
  <si>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</si>
  <si>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</si>
  <si>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</si>
  <si>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</si>
  <si>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</si>
  <si>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</si>
  <si>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</si>
  <si>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</si>
  <si>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</si>
  <si>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</si>
  <si>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</si>
  <si>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</si>
  <si>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</si>
  <si>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</si>
  <si>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</si>
  <si>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</si>
  <si>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</si>
  <si>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</si>
  <si>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</si>
  <si>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</si>
  <si>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</si>
  <si>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</si>
  <si>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</si>
  <si>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</si>
  <si>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</si>
  <si>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</si>
  <si>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</si>
  <si>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</si>
  <si>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</si>
  <si>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</si>
  <si>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</si>
  <si>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</si>
  <si>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</si>
  <si>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</si>
  <si>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</si>
  <si>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</si>
  <si>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</si>
  <si>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</si>
  <si>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</si>
  <si>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</si>
  <si>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</si>
  <si>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</si>
  <si>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</si>
  <si>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</si>
  <si>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</si>
  <si>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</si>
  <si>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</si>
  <si>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</si>
  <si>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</si>
  <si>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</si>
  <si>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</si>
  <si>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</si>
  <si>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</si>
  <si>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</si>
  <si>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</si>
  <si>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</si>
  <si>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Otras
Prestaciones</t>
  </si>
  <si>
    <t>Suma Total de 
Remuneraciones</t>
  </si>
  <si>
    <t>Prima Vacacional y Dominical</t>
  </si>
  <si>
    <t xml:space="preserve"> de Servicios Efectivos Prestados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</si>
  <si>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</si>
  <si>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</si>
  <si>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</si>
  <si>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</si>
  <si>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</si>
  <si>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</si>
  <si>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</si>
  <si>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</si>
  <si>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</si>
  <si>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</si>
  <si>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</si>
  <si>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</si>
  <si>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</si>
  <si>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</si>
  <si>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</si>
  <si>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</si>
  <si>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</si>
  <si>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</si>
  <si>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</si>
  <si>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</si>
  <si>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</si>
  <si>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</si>
  <si>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</si>
  <si>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</si>
  <si>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</si>
  <si>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</si>
  <si>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</si>
  <si>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</si>
  <si>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</si>
  <si>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</si>
  <si>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</si>
  <si>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</si>
  <si>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</si>
  <si>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</si>
  <si>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</si>
  <si>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</si>
  <si>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</si>
  <si>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</si>
  <si>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</si>
  <si>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</si>
  <si>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</si>
  <si>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</si>
  <si>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</si>
  <si>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</si>
  <si>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</si>
  <si>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</si>
  <si>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</si>
  <si>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</si>
  <si>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</si>
  <si>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</si>
  <si>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</si>
  <si>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</si>
  <si>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</si>
  <si>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</si>
  <si>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</si>
  <si>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</si>
  <si>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</si>
  <si>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</si>
  <si>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</si>
  <si>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</si>
  <si>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</si>
  <si>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</si>
  <si>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</si>
  <si>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</si>
  <si>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</si>
  <si>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</si>
  <si>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</si>
  <si>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</si>
  <si>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</si>
  <si>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</si>
  <si>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</si>
  <si>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</si>
  <si>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</si>
  <si>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</si>
  <si>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</si>
  <si>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</si>
  <si>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</si>
  <si>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</si>
  <si>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</si>
  <si>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</si>
  <si>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</si>
  <si>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</si>
  <si>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</si>
  <si>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</si>
  <si>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</si>
  <si>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</si>
  <si>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</si>
  <si>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</si>
  <si>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</si>
  <si>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</si>
  <si>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</si>
  <si>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</si>
  <si>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</si>
  <si>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</si>
  <si>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</si>
  <si>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</si>
  <si>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</si>
  <si>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</si>
  <si>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</si>
  <si>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</si>
  <si>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</si>
  <si>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</si>
  <si>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</si>
  <si>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</si>
  <si>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</si>
  <si>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</si>
  <si>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</si>
  <si>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</si>
  <si>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</si>
  <si>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</si>
  <si>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</si>
  <si>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</si>
  <si>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</si>
  <si>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</si>
  <si>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</si>
  <si>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</si>
  <si>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</si>
  <si>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</si>
  <si>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</si>
  <si>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</si>
  <si>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</si>
  <si>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</si>
  <si>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</si>
  <si>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</si>
  <si>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</si>
  <si>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</si>
  <si>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</si>
  <si>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</si>
  <si>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</si>
  <si>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</si>
  <si>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</si>
  <si>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</si>
  <si>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</si>
  <si>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</si>
  <si>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</si>
  <si>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</si>
  <si>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</si>
  <si>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</si>
  <si>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</si>
  <si>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</si>
  <si>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</si>
  <si>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</si>
  <si>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</si>
  <si>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</si>
  <si>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</si>
  <si>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</si>
  <si>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</si>
  <si>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</si>
  <si>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</si>
  <si>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</si>
  <si>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</si>
  <si>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</si>
  <si>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</si>
  <si>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</si>
  <si>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</si>
  <si>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</si>
  <si>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</si>
  <si>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</si>
  <si>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</si>
  <si>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</si>
  <si>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</si>
  <si>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</si>
  <si>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</si>
  <si>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</si>
  <si>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</si>
  <si>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</si>
  <si>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</si>
  <si>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</si>
  <si>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</si>
  <si>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</si>
  <si>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</si>
  <si>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</si>
  <si>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</si>
  <si>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</si>
  <si>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 xml:space="preserve">
Estimación de Ingresos por Clasificación por Rubro de Ingresos y  Ley de Ingresos Municipal - 2017
</t>
  </si>
  <si>
    <t xml:space="preserve">Presupuesto de Egresos por Clasificación por Objeto del Gasto y Fuentes de Financiamiento - 2017
</t>
  </si>
  <si>
    <t>PLANTILLA DE PERSONAL DE CARÁCTER PERMANENTE. 2017</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</si>
  <si>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</si>
  <si>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</si>
  <si>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</si>
  <si>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</si>
  <si>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</si>
  <si>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</si>
  <si>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Municipio:  ZAPOTLAN EL GRANDE, JALISCO.</t>
  </si>
  <si>
    <t>REGIDORES</t>
  </si>
  <si>
    <t>UNIDAD DE CULTURA</t>
  </si>
  <si>
    <t>OFICINA DE PRESIDENCIA MUNICIPAL</t>
  </si>
  <si>
    <t>UNIDAD DE PARQUES, JARDINES Y ESPACIOS DEPORTIVOS</t>
  </si>
  <si>
    <t>COORDINACION DE CEMENTERIOS</t>
  </si>
  <si>
    <t>COORDINACION DE SALUD MUNICIPAL</t>
  </si>
  <si>
    <t>COORDINACION DE SERVICIOS GENERALES</t>
  </si>
  <si>
    <t>COORDINACION DEL RASTRO MUNICIPAL</t>
  </si>
  <si>
    <t>DEPARTAMENTO DE INGRESOS</t>
  </si>
  <si>
    <t>UNIDAD DE FOMENTO DEPORTIVO</t>
  </si>
  <si>
    <t>COORDINACION DE ASEO PUBLICO</t>
  </si>
  <si>
    <t>COORDINACION DE TALLER MUNICIPAL</t>
  </si>
  <si>
    <t>DEPARTAMENTO DE PATRIMONIO</t>
  </si>
  <si>
    <t>UNIDAD DE COMUNICACION SOCIAL</t>
  </si>
  <si>
    <t>DEPARTAMENTO DE OFICIALIA MAYOR DE PADRON Y LICENCIAS</t>
  </si>
  <si>
    <t>DIRECCION DE OBRAS PUBLICAS</t>
  </si>
  <si>
    <t>TRANSITO Y MOVILIDAD</t>
  </si>
  <si>
    <t>UNIDAD DE PROYECTOS Y PROGRAMAS SOCIALES Y VIVIENDA</t>
  </si>
  <si>
    <t>COORDINACION DE ALUMBRADO PUBLICO</t>
  </si>
  <si>
    <t>COORDINACION DE SALUD ANIMAL</t>
  </si>
  <si>
    <t>UNIDAD DE INSPECCION Y VIGILANCIA</t>
  </si>
  <si>
    <t>COORDINACION GENERAL DE ADMINISTRACION  E INNOVACION GUBERNAMENTAL</t>
  </si>
  <si>
    <t>UNIDAD DE PARTICIPACION CIUDADANA</t>
  </si>
  <si>
    <t>TESORERIA MUNICIPAL</t>
  </si>
  <si>
    <t>UNIDAD MUNICIPAL DE PROTECCION CIVIL Y BOMBEROS</t>
  </si>
  <si>
    <t>COORDINACION DE DESARROLLO AGROPECUARIO</t>
  </si>
  <si>
    <t>DIRECCION DE GESTION DE PROGRAMAS, COPLADEMUN Y VINCULACION CON DELEGACIONES</t>
  </si>
  <si>
    <t>UNIDAD DE ARCHIVO MUNICIPAL</t>
  </si>
  <si>
    <t>OFICIALIA DEL REGISTRO CIVIL</t>
  </si>
  <si>
    <t>CATASTRO</t>
  </si>
  <si>
    <t>COORDINACION DE SERVICIOS PUBLICOS</t>
  </si>
  <si>
    <t>DEPARTAMENTO DE PROVEEDURIA</t>
  </si>
  <si>
    <t>COORDINACION DE DESARROLLO TURISTICO</t>
  </si>
  <si>
    <t>COORDINACION DE DESARROLLO ECONOMICO</t>
  </si>
  <si>
    <t>DIRECCION DE MEDIO AMBIENTE Y DESARROLLO SUSTENTABLE</t>
  </si>
  <si>
    <t>SEGURIDAD PUBLICA</t>
  </si>
  <si>
    <t>UNIDAD DE CONTRALORIA CIUDADANA</t>
  </si>
  <si>
    <t>UNIDAD DE EDUCACION</t>
  </si>
  <si>
    <t>SINDICATURA MUNICIPAL</t>
  </si>
  <si>
    <t>UNIDAD JURIDICA MUNICIPAL</t>
  </si>
  <si>
    <t>UNIDAD DE TRANSPARENCIA E INFORMACION MUNICIPAL</t>
  </si>
  <si>
    <t>UNIDAD DE SECRETARIA GENERAL</t>
  </si>
  <si>
    <t>JUZGADOS MUNICIPALES</t>
  </si>
  <si>
    <t>UNIDAD DE TECNOLOGIAS DE LA INFORMACION</t>
  </si>
  <si>
    <t>DEPARTAMENTO DE EGRESOS</t>
  </si>
  <si>
    <t>DEPARTAMENTO DE PROGRAMACION Y PRESUPUESTOS</t>
  </si>
  <si>
    <t>UNIDAD DE NOMINA</t>
  </si>
  <si>
    <t>MUNICIPIO DE ZAPOTLAN EL GRANDE, JALISCO.</t>
  </si>
  <si>
    <t>No. Plazas</t>
  </si>
  <si>
    <t>111-113</t>
  </si>
  <si>
    <t>Dietas y Sueldo Base</t>
  </si>
  <si>
    <t>Gratificación  de Fin de Año (Aguinaldo)</t>
  </si>
  <si>
    <t xml:space="preserve">Horas 
Extraordinarias
</t>
  </si>
  <si>
    <t>Mensual</t>
  </si>
  <si>
    <t>Ente Público: MUNICIPIO DE ZAPOTLAN EL GRANDE, JALISCO.</t>
  </si>
  <si>
    <t>JUNTA MUNICIPAL DE RECLUTAMIENTO DEL SERVICIO MILITAR NACIONAL</t>
  </si>
  <si>
    <t>OFICINA DE ENLACE DE LA SECRETARIA RELACIONES EXTERIORES</t>
  </si>
  <si>
    <t>DEPARTAMENTO DE APREMIOS</t>
  </si>
  <si>
    <t>COORDINACION DE MANTENIMIENTO URBANO</t>
  </si>
  <si>
    <t>UNIDAD DE MANTENIMIENTO DE BALIZAMIENTO DE VIALIDADES, BANQUETAS Y CAMELLONES</t>
  </si>
  <si>
    <t>UNIDAD DE MERCADOS</t>
  </si>
  <si>
    <t>UNIDAD DE TIANGUIS</t>
  </si>
  <si>
    <t>INSTITUTO DE LA MUJER ZAPOTLENSE</t>
  </si>
  <si>
    <t>SISTEMA DE AGUA POTABLE, ALCANTARILLADO Y SANEAMIENTO DE ZAPOTLAN</t>
  </si>
  <si>
    <t>SISTEMA PARA EL DESARROLLO INTEGRAL DE LA FAMILIA DE CIUDAD GUZMAN</t>
  </si>
  <si>
    <t>ADMINISTRACION DE ESTACIONOMETROS</t>
  </si>
  <si>
    <t>PARTIDAS GENERALES PRESIDENCIA MUNICIPAL</t>
  </si>
  <si>
    <t>PARTIDAS GENERALES SINDICATURA</t>
  </si>
  <si>
    <t>PARTIDAS GENERALES UNIDAD DE COMUNICACION SOCIAL</t>
  </si>
  <si>
    <t>PARTIDAS GENERALES COORDINACION GENERAL DE ADMINISTRACION E INNOVACION GUBERNAMENTAL</t>
  </si>
  <si>
    <t>PARTIDAS GENERALES HACIENDA MUNICIPAL</t>
  </si>
  <si>
    <t>PARTIDAS GENERALES DEPARTAMENTO DE EGRESOS</t>
  </si>
  <si>
    <t>PARTIDAS GENERALES DEPARTAMENTO DE PATRIMONIO</t>
  </si>
  <si>
    <t>PARTIDAS GENERALES COORDINACION DE ALUMBRADO PUBLICO</t>
  </si>
  <si>
    <t>PARTIDAS GENERALES TALLER DE MANTENIMIENTO</t>
  </si>
  <si>
    <t>PARTIDAS GENERALES  D.A.R.E</t>
  </si>
  <si>
    <t>PARTIDAS GENERALES OBRAS PUBLICAS Y DESARROLLO URBANO</t>
  </si>
  <si>
    <t>PARTIDAS GENERALES PROYECTOS</t>
  </si>
  <si>
    <t>PARTIDAS GENERALES INVERSION</t>
  </si>
  <si>
    <t>PARTIDA GENERAL DESARROLLO ECONOMICO</t>
  </si>
  <si>
    <t>PARTIDAS GENERALESFORTASEG 2017</t>
  </si>
  <si>
    <t>DEUDA PUBLICA</t>
  </si>
  <si>
    <t>PROGRAMA FONDEREG</t>
  </si>
  <si>
    <t>PROGRAMA RESCATE DE ESPACIOS PUBLICOS</t>
  </si>
  <si>
    <t>PROGRAMA HABITAT</t>
  </si>
  <si>
    <t>PROGRAMA PRODERMAGICO</t>
  </si>
  <si>
    <t>PROGRAMA OBRAS DE INFRAESTRUCTURA</t>
  </si>
  <si>
    <t>RAMO 33 INFRAESTRUCTURA</t>
  </si>
  <si>
    <t>PROGRAMA MOCHILAS CON UTILES</t>
  </si>
  <si>
    <t>PROGRAMA DOTACION DE UNIFORMES</t>
  </si>
  <si>
    <t>CODE JALISCO</t>
  </si>
  <si>
    <t xml:space="preserve"> Mejorar continuamente las acciones de planeación, gestión, seguimiento y evaluación municipal que garantice el rumbo de Zapotlán el Grande hacia mejores niveles de desarrollo y bienestar de la población.</t>
  </si>
  <si>
    <t>Reducir los índices delictivos en beneficio de la integridad física y patrimonial de los Zapotlenses.</t>
  </si>
  <si>
    <t>Recuperar el liderazgo comercial y de servicios en la Región Sur, fomentar el crecimiento del empleo del Municipio.</t>
  </si>
  <si>
    <t>Desintegración familiar, violencia intrafamiliar, consumo de drogas y sustancias adictivas, trabajo infantil, abandono de adultos mayores, descomposición del tejido social, escaso desarrollo comunitario, así como ausencia de estadísticas oficiales que permitan dimensionar la magnitud de la problemática.</t>
  </si>
  <si>
    <t>Agilizar los servicios que se prestan dentro de la Administración Pública Municipal, fortaleciendo la atención ciudadana</t>
  </si>
  <si>
    <t xml:space="preserve">El municipio cuenta con una población de 100,534 habitantes, y los problemas que enfrenta la sociedad actual en la localidad demanda inversiones más fuertes para generar un polo alterno de desarrollo a la zona metropolitana de Guadalajara, beneficiando el desarrollo de una de las regiones más importantes del Estado. </t>
  </si>
  <si>
    <t>Densa estructura organizacional en la administración pública que impacta el gasto y la calidad en la prestación de los servicios públicos, desactualización e incongruencia en los manuales de organización que impacta en los puestos y perfiles para el logro de objetivos y la ausencia de estrategia de motivación dirigida a la plantilla de trabajadores encaminada al mejoramiento del clima laboral y de los resultados.</t>
  </si>
  <si>
    <t>En el municipio existen altos índices de robo al interior de vehículos, robo a casa habitación, robo de vehículos, robo a personas y robo a mano armada,  que han generado un ambiente hostil en la localidad. Así mismo se detecta el vandalismo, la violencia intrafamiliar, tráfico y consumo de drogas, que paulatinamente han contribuido a descomponer el tejido social, ponderando que en el municipio se encuentra radicada un importante número de población flotante estudiantil y laboral.</t>
  </si>
  <si>
    <t>Financieramente, el principal problema es el deficit presupuestal que se recibio al 30 de septiembre del 2015, el cual ascendio a $49´580,010.00, importe que comprende los adeudos a corto plazo.</t>
  </si>
  <si>
    <t>Alto porcentaje de empresas locales son micro o pequeñas, las cuales en su mayoría no cuentan con procesos sistematizados y profesionalizados ni con una con una planeación estratégica   a mediano o largo plazo. Para una futura expansión o crecimiento.</t>
  </si>
  <si>
    <t xml:space="preserve"> Cabe destacar el diagnostico de deterioro de la infraestructura urbana como los son: redes de agua potable, alcantarrillado, pavimentos, infraestructura deportiva, cultural y espacios publicos en general por el uso cotidiano. Por otra parte en lo referente a la planeación y regularizacion de colonias acentadas en el territorio municipal, destaca un 42.47% de colonias no regularizadas de ahi la importancia de implementar acciones que tiendan a legitimar la propiedad particular de la ejidal con el objeto de incorporarlos al suelo urbanizado y en consecuencia generar la posibilidad de dotación de mejorar la calidad de la infraestructura urbana.</t>
  </si>
  <si>
    <t>MEJARAR LA CALIDAD DE VIDA DE LA POBLACION</t>
  </si>
  <si>
    <t>EFICACIA</t>
  </si>
  <si>
    <t>NUMERO DE PAGOS/NUMERO DE PAGOS OPORTUNOS</t>
  </si>
  <si>
    <t>PORCENTAJE</t>
  </si>
  <si>
    <t>89% HACIA ABAJO.</t>
  </si>
  <si>
    <t>ATENCION CIUDADANA EFICIENTE</t>
  </si>
  <si>
    <t>EFICIENCIA</t>
  </si>
  <si>
    <t>NOVEL DE SATISFACCION/NUMERO DE QUEJAS</t>
  </si>
  <si>
    <t>PROPORCIONAR SERVICIOS PUBLICOS DE CALIDAD.</t>
  </si>
  <si>
    <t>NUMERO DE REPORTES  RECIBIDOS 2016/ NUMERO DE  REPORTES ATENDISO 2017</t>
  </si>
  <si>
    <t xml:space="preserve"> Proporcionar servicios de protección y asistencia social a las personas mas  vulnerables.</t>
  </si>
  <si>
    <t>Proporcionar servicios publicos  en forma oportuna, con la cantidad y calidad requerida.</t>
  </si>
  <si>
    <t xml:space="preserve"> Garantizar la profesionalización y reestructura de los recursos humanos que integran la Administración Publica del Municipio de Zapotlán el Grande, para elevar la calidad de los servicios públicos.</t>
  </si>
  <si>
    <t xml:space="preserve"> Impulsar las estrategias de disciplina financiera para la planeación eficiente del gasto e incrementar los ingresos.</t>
  </si>
  <si>
    <t xml:space="preserve"> Ampliar y mejorar la infraestructura urbana y equipamiento del municipio que mejore la movilidad y disminuya el impacto del deterioro acumulado.</t>
  </si>
  <si>
    <t>MAESTRO G</t>
  </si>
  <si>
    <t>DELEGADO</t>
  </si>
  <si>
    <t>AUXILIAR DE PARQUES Y JARDINES</t>
  </si>
  <si>
    <t>BARRENDERO B</t>
  </si>
  <si>
    <t>MAESTRO D</t>
  </si>
  <si>
    <t>AUXILIAR DE INTENDENCIA A</t>
  </si>
  <si>
    <t>AUXILIAR DE SERVICIOS B</t>
  </si>
  <si>
    <t>AUXILIAR OPERATIVO E</t>
  </si>
  <si>
    <t>JARDINERO C</t>
  </si>
  <si>
    <t>PEON B</t>
  </si>
  <si>
    <t>PROMOTOR DE SALUD A</t>
  </si>
  <si>
    <t>RECAUDADOR GRAL</t>
  </si>
  <si>
    <t>VELADOR B</t>
  </si>
  <si>
    <t>AUXILIAR DE MANTENIMIENTO C</t>
  </si>
  <si>
    <t>AUXILIAR DE TALLER</t>
  </si>
  <si>
    <t>SECRETARIA F</t>
  </si>
  <si>
    <t>AUXILIAR DE SERVICIOS A</t>
  </si>
  <si>
    <t>BARRENDERO A</t>
  </si>
  <si>
    <t>JARDINERO B</t>
  </si>
  <si>
    <t>FOGONERO</t>
  </si>
  <si>
    <t>RECOLECTORES</t>
  </si>
  <si>
    <t>AUXILIAR DE ASEO A</t>
  </si>
  <si>
    <t>AUXILIAR DE IMPRENTA</t>
  </si>
  <si>
    <t>AUXILIAR DE MANTENIMIENTO B</t>
  </si>
  <si>
    <t>AUXILIAR OPERATIVO D</t>
  </si>
  <si>
    <t>AUXILIAR ADMINISTRATIVO I</t>
  </si>
  <si>
    <t>ENCARGADO G</t>
  </si>
  <si>
    <t>SECRETARIA E</t>
  </si>
  <si>
    <t>VELADOR A</t>
  </si>
  <si>
    <t>ELECTRICISTA B</t>
  </si>
  <si>
    <t>AGENTE VIAL</t>
  </si>
  <si>
    <t>CHOFER C</t>
  </si>
  <si>
    <t>MAESTRO A</t>
  </si>
  <si>
    <t>AYUDANTE DE OPERADOR</t>
  </si>
  <si>
    <t>COORDINADOR I</t>
  </si>
  <si>
    <t>ENFERMERA B</t>
  </si>
  <si>
    <t>OFICIAL ALBAÑIL</t>
  </si>
  <si>
    <t>AUXILIAR OPERATIVO C</t>
  </si>
  <si>
    <t>INSPECTOR C</t>
  </si>
  <si>
    <t>CHOFER B</t>
  </si>
  <si>
    <t>AUXILIAR ADMINISTRATIVO H</t>
  </si>
  <si>
    <t>AUXILIAR TOPOGRAFO B</t>
  </si>
  <si>
    <t>PROMOTOR</t>
  </si>
  <si>
    <t>PROMOTOR B</t>
  </si>
  <si>
    <t>AUXILIAR DEL SISTEMA</t>
  </si>
  <si>
    <t>OPERADOR DE CONMUTADOR</t>
  </si>
  <si>
    <t>CABO</t>
  </si>
  <si>
    <t>COORDINADOR G</t>
  </si>
  <si>
    <t>CUARTO OFICIAL</t>
  </si>
  <si>
    <t>ENCARGADO F</t>
  </si>
  <si>
    <t>SECRETARIA D</t>
  </si>
  <si>
    <t>INSPECTOR B</t>
  </si>
  <si>
    <t>AUXILIAR ADMINISTRATIVO G</t>
  </si>
  <si>
    <t>MECANICO B</t>
  </si>
  <si>
    <t>OPERADOR DE MAQUINARIA C</t>
  </si>
  <si>
    <t>SOLDADOR</t>
  </si>
  <si>
    <t>AUXILIAR ADMINISTRATIVO F</t>
  </si>
  <si>
    <t>MEDICO MUNICIPAL</t>
  </si>
  <si>
    <t>PROMOTOR DARE B</t>
  </si>
  <si>
    <t>SARGENTO</t>
  </si>
  <si>
    <t>TERCER OFICIAL</t>
  </si>
  <si>
    <t>AUXILIAR DE MANTENIMIENTO A</t>
  </si>
  <si>
    <t>AUXILIAR TECNICO B</t>
  </si>
  <si>
    <t>CHOFER A</t>
  </si>
  <si>
    <t>TENIENTE</t>
  </si>
  <si>
    <t>SECRETARIA C</t>
  </si>
  <si>
    <t>AUXILIAR ADMINISTRATIVO E</t>
  </si>
  <si>
    <t>ELECTRICISTA A</t>
  </si>
  <si>
    <t>ORIENTADOR TURISTICO</t>
  </si>
  <si>
    <t>PROMOTOR A</t>
  </si>
  <si>
    <t>PROMOTOR DARE A</t>
  </si>
  <si>
    <t>AUDITOR</t>
  </si>
  <si>
    <t>AUXILIAR OPERATIVO B</t>
  </si>
  <si>
    <t>JARDINERO A</t>
  </si>
  <si>
    <t>SEGUNDO OFICIAL</t>
  </si>
  <si>
    <t>AUXILIAR TOPOGRAFO A</t>
  </si>
  <si>
    <t>CARTOGRAFO</t>
  </si>
  <si>
    <t>OFICIAL EMPEDRADOR</t>
  </si>
  <si>
    <t>SECRETARIA B</t>
  </si>
  <si>
    <t>DIBUJANTE</t>
  </si>
  <si>
    <t>ENCARGADO E</t>
  </si>
  <si>
    <t>ENFERMERA A</t>
  </si>
  <si>
    <t>OPERADOR DE MAQUINARIA B</t>
  </si>
  <si>
    <t>AUTOELECTRICO</t>
  </si>
  <si>
    <t>AUXILIAR TECNICO A</t>
  </si>
  <si>
    <t>LAMINERO AUTOELECTRICO</t>
  </si>
  <si>
    <t>MAESTRO DE PINTURA</t>
  </si>
  <si>
    <t>MECANICO A</t>
  </si>
  <si>
    <t>OPERADOR DE MAQUINARIA A</t>
  </si>
  <si>
    <t>SUPERVISOR DE OBRAS</t>
  </si>
  <si>
    <t>TOPOGRAFO B</t>
  </si>
  <si>
    <t>AUXILIAR ADMINISTRATIVO D</t>
  </si>
  <si>
    <t>ASISTENTE TESORERIA</t>
  </si>
  <si>
    <t>SECRETARIA A</t>
  </si>
  <si>
    <t>ASISTENTE C</t>
  </si>
  <si>
    <t>ASISTENTE JURIDICO</t>
  </si>
  <si>
    <t>AUXILIAR ADMINISTRATIVO C</t>
  </si>
  <si>
    <t>ENCARGADO DE AREA JURIDICA</t>
  </si>
  <si>
    <t>INSPECTOR A</t>
  </si>
  <si>
    <t>PRIMER OFICIAL</t>
  </si>
  <si>
    <t>COORDINADOR F</t>
  </si>
  <si>
    <t>CAJERO</t>
  </si>
  <si>
    <t>SECRETARIO DE JUZGAD</t>
  </si>
  <si>
    <t>AUXILIAR OPERATIVO A</t>
  </si>
  <si>
    <t>AUXILIAR ADMINISTRATIVO B</t>
  </si>
  <si>
    <t>ENLACE FORTASEG</t>
  </si>
  <si>
    <t>POLICIA</t>
  </si>
  <si>
    <t>TRABAJADORA SOCIAL</t>
  </si>
  <si>
    <t>AUXILIAR ADMINISTRATIVO A</t>
  </si>
  <si>
    <t>AUXILIAR DE CONTABILIDAD</t>
  </si>
  <si>
    <t>CAMAROGRAFO EDITOR</t>
  </si>
  <si>
    <t>ENCARGADO D</t>
  </si>
  <si>
    <t>PROGRAMADOR B</t>
  </si>
  <si>
    <t>TOPOGRAFO A</t>
  </si>
  <si>
    <t>POLICIA UNIDAD DE A</t>
  </si>
  <si>
    <t>ASISTENTE B</t>
  </si>
  <si>
    <t>COMANDANTE</t>
  </si>
  <si>
    <t>COORDINADOR E</t>
  </si>
  <si>
    <t>ENCARGADO C</t>
  </si>
  <si>
    <t>POLICIA UNIDAD DE R</t>
  </si>
  <si>
    <t>PROGRAMADOR A</t>
  </si>
  <si>
    <t>ASISTENTE A</t>
  </si>
  <si>
    <t>JEFE C</t>
  </si>
  <si>
    <t>ASESOR JURIDICO A</t>
  </si>
  <si>
    <t>ASISTENTE DE SINDICATURA</t>
  </si>
  <si>
    <t>COORDINADOR D</t>
  </si>
  <si>
    <t>ENCARGADO B</t>
  </si>
  <si>
    <t>JEFE B</t>
  </si>
  <si>
    <t>POLICIA 3RO</t>
  </si>
  <si>
    <t>RECEPCIONISTA</t>
  </si>
  <si>
    <t>ENCARGADO A</t>
  </si>
  <si>
    <t>JEFE A</t>
  </si>
  <si>
    <t>ASESOR DE MOVILIDAD</t>
  </si>
  <si>
    <t>COORDINADOR C</t>
  </si>
  <si>
    <t>POLICIA  2DO</t>
  </si>
  <si>
    <t>COORDINADOR B</t>
  </si>
  <si>
    <t>DIRECTOR DE CATASTRO</t>
  </si>
  <si>
    <t>DIRECTOR DE ECOLOGIA</t>
  </si>
  <si>
    <t>JUEZ</t>
  </si>
  <si>
    <t>POLICIA 1RO</t>
  </si>
  <si>
    <t>COORDINADOR A</t>
  </si>
  <si>
    <t>DIRECTOR DE EGRESOS</t>
  </si>
  <si>
    <t>DIRECTOR DE INGRESOS</t>
  </si>
  <si>
    <t>DIRECTOR DE ORDENAMIENTO TERRITORIAL</t>
  </si>
  <si>
    <t>DIRECTOR JURIDICO</t>
  </si>
  <si>
    <t>SUB DIRECTOR ADMINISTRATIVO</t>
  </si>
  <si>
    <t>DIRECTOR DE OBRAS PUBLICAS</t>
  </si>
  <si>
    <t>COORDINADOR GENERAL</t>
  </si>
  <si>
    <t>COMISARIO</t>
  </si>
  <si>
    <t>TESORERO</t>
  </si>
  <si>
    <t>UNIDAD DE MANTENIMIENTO DE TIANGUIS</t>
  </si>
  <si>
    <t>UNIDAD DE MANTENIMIENTO DE  MERCADOS</t>
  </si>
  <si>
    <t>DIRECCION DE ORDENAMIENTO TERRITORIAL</t>
  </si>
  <si>
    <t>OFICINA DE ENLACE CON LA SECRETARIA RELACIONES EXTERIORES</t>
  </si>
  <si>
    <t>OTRAS PRESTACIONES</t>
  </si>
  <si>
    <t>TIEMPO EXTRA</t>
  </si>
  <si>
    <t>PRESIDENTE MUNICIPAL</t>
  </si>
  <si>
    <t>PRESIDENCIA MUNICIPAL</t>
  </si>
  <si>
    <t>SALA DE REGIDORES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</si>
</sst>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 numFmtId="181" formatCode="#,###,##0.00"/>
  </numFmts>
  <fonts count="63"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b/>
      <sz val="9"/>
      <color indexed="81"/>
      <name val="Tahoma"/>
      <family val="2"/>
    </font>
    <font>
      <sz val="9"/>
      <color indexed="81"/>
      <name val="Tahoma"/>
      <family val="2"/>
    </font>
    <font>
      <sz val="10"/>
      <color indexed="64"/>
      <name val="Tahoma"/>
      <family val="2"/>
    </font>
    <font>
      <sz val="10"/>
      <color indexed="8"/>
      <name val="Arial"/>
      <family val="2"/>
    </font>
    <font>
      <b/>
      <sz val="10"/>
      <color indexed="8"/>
      <name val="Arial"/>
      <family val="2"/>
    </font>
    <font>
      <sz val="12"/>
      <color indexed="8"/>
      <name val="Arial Narrow"/>
      <family val="2"/>
    </font>
    <font>
      <sz val="8"/>
      <color indexed="8"/>
      <name val="Arial"/>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2"/>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b/>
      <sz val="10"/>
      <name val="Calibri"/>
      <family val="2"/>
      <scheme val="minor"/>
    </font>
    <font>
      <b/>
      <sz val="20"/>
      <color theme="1"/>
      <name val="Calibri"/>
      <family val="2"/>
      <scheme val="minor"/>
    </font>
  </fonts>
  <fills count="27">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6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style="medium">
        <color indexed="64"/>
      </left>
      <right style="thin">
        <color rgb="FF92D050"/>
      </right>
      <top style="thin">
        <color rgb="FF92D050"/>
      </top>
      <bottom style="medium">
        <color indexed="64"/>
      </bottom>
      <diagonal/>
    </border>
    <border>
      <left/>
      <right/>
      <top/>
      <bottom style="thin">
        <color theme="6"/>
      </bottom>
      <diagonal/>
    </border>
    <border>
      <left/>
      <right/>
      <top style="thin">
        <color theme="6"/>
      </top>
      <bottom/>
      <diagonal/>
    </border>
    <border>
      <left style="thin">
        <color indexed="64"/>
      </left>
      <right style="thin">
        <color rgb="FF92D050"/>
      </right>
      <top style="thin">
        <color rgb="FF92D050"/>
      </top>
      <bottom style="thin">
        <color indexed="64"/>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4" fontId="36" fillId="0" borderId="0" applyFont="0" applyFill="0" applyBorder="0" applyAlignment="0" applyProtection="0"/>
    <xf numFmtId="0" fontId="2" fillId="0" borderId="0"/>
    <xf numFmtId="0" fontId="36" fillId="0" borderId="0"/>
    <xf numFmtId="0" fontId="24" fillId="0" borderId="0"/>
    <xf numFmtId="9" fontId="36"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671">
    <xf numFmtId="0" fontId="0" fillId="0" borderId="0" xfId="0"/>
    <xf numFmtId="0" fontId="0" fillId="0" borderId="0" xfId="0" applyFill="1"/>
    <xf numFmtId="0" fontId="38" fillId="0" borderId="0" xfId="0" applyFont="1"/>
    <xf numFmtId="0" fontId="38" fillId="0" borderId="0" xfId="0" applyFont="1" applyFill="1" applyProtection="1"/>
    <xf numFmtId="42" fontId="39" fillId="14" borderId="54" xfId="24" applyNumberFormat="1" applyFont="1" applyFill="1" applyBorder="1" applyAlignment="1" applyProtection="1">
      <alignment vertical="center"/>
      <protection locked="0"/>
    </xf>
    <xf numFmtId="42" fontId="39" fillId="0" borderId="54" xfId="24" applyNumberFormat="1" applyFont="1" applyFill="1" applyBorder="1" applyAlignment="1" applyProtection="1">
      <alignment vertical="center"/>
      <protection locked="0"/>
    </xf>
    <xf numFmtId="42" fontId="39" fillId="0" borderId="55" xfId="24" applyNumberFormat="1" applyFont="1" applyFill="1" applyBorder="1" applyAlignment="1" applyProtection="1">
      <alignment vertical="center"/>
      <protection locked="0"/>
    </xf>
    <xf numFmtId="0" fontId="38" fillId="0" borderId="0" xfId="0" applyFont="1" applyFill="1" applyAlignment="1" applyProtection="1">
      <alignment horizontal="center"/>
    </xf>
    <xf numFmtId="0" fontId="38" fillId="0" borderId="56" xfId="0" applyFont="1" applyFill="1" applyBorder="1" applyAlignment="1" applyProtection="1">
      <alignment horizontal="center" vertical="center"/>
    </xf>
    <xf numFmtId="0" fontId="38" fillId="0" borderId="56" xfId="0" applyFont="1" applyFill="1" applyBorder="1" applyAlignment="1" applyProtection="1">
      <alignment vertical="center" wrapText="1"/>
    </xf>
    <xf numFmtId="3" fontId="38" fillId="0" borderId="56" xfId="0" applyNumberFormat="1" applyFont="1" applyFill="1" applyBorder="1" applyAlignment="1" applyProtection="1">
      <alignment vertical="center"/>
    </xf>
    <xf numFmtId="10" fontId="38" fillId="0" borderId="56" xfId="0" applyNumberFormat="1" applyFont="1" applyFill="1" applyBorder="1" applyAlignment="1" applyProtection="1">
      <alignment horizontal="center" vertical="center"/>
    </xf>
    <xf numFmtId="0" fontId="38" fillId="0" borderId="56" xfId="0" applyFont="1" applyFill="1" applyBorder="1" applyAlignment="1" applyProtection="1">
      <alignment vertical="center"/>
    </xf>
    <xf numFmtId="41" fontId="38" fillId="0" borderId="56" xfId="0" applyNumberFormat="1" applyFont="1" applyFill="1" applyBorder="1" applyAlignment="1" applyProtection="1">
      <alignment vertical="center"/>
    </xf>
    <xf numFmtId="41" fontId="38" fillId="0" borderId="0" xfId="0" applyNumberFormat="1" applyFont="1" applyFill="1" applyProtection="1"/>
    <xf numFmtId="9" fontId="38" fillId="0" borderId="0" xfId="0" applyNumberFormat="1" applyFont="1" applyFill="1" applyAlignment="1" applyProtection="1">
      <alignment horizontal="center" vertical="center"/>
    </xf>
    <xf numFmtId="0" fontId="40" fillId="0" borderId="0" xfId="0" applyFont="1" applyFill="1" applyProtection="1"/>
    <xf numFmtId="42" fontId="41" fillId="14" borderId="54" xfId="24" applyNumberFormat="1" applyFont="1" applyFill="1" applyBorder="1" applyAlignment="1" applyProtection="1">
      <alignment vertical="center"/>
      <protection locked="0"/>
    </xf>
    <xf numFmtId="42" fontId="41" fillId="0" borderId="54" xfId="24" applyNumberFormat="1" applyFont="1" applyFill="1" applyBorder="1" applyAlignment="1" applyProtection="1">
      <alignment vertical="center"/>
      <protection locked="0"/>
    </xf>
    <xf numFmtId="0" fontId="41" fillId="0" borderId="0" xfId="0" applyFont="1" applyFill="1" applyBorder="1" applyAlignment="1">
      <alignment vertical="center" wrapText="1"/>
    </xf>
    <xf numFmtId="170" fontId="41" fillId="15" borderId="1" xfId="0" applyNumberFormat="1" applyFont="1" applyFill="1" applyBorder="1" applyAlignment="1">
      <alignment horizontal="center" vertical="center"/>
    </xf>
    <xf numFmtId="170" fontId="41" fillId="15" borderId="2" xfId="0" applyNumberFormat="1" applyFont="1" applyFill="1" applyBorder="1" applyAlignment="1">
      <alignment horizontal="center" vertical="center"/>
    </xf>
    <xf numFmtId="0" fontId="41" fillId="15" borderId="1" xfId="0" applyFont="1" applyFill="1" applyBorder="1" applyAlignment="1">
      <alignment horizontal="left" vertical="center" wrapText="1"/>
    </xf>
    <xf numFmtId="0" fontId="41" fillId="15" borderId="3" xfId="0" applyFont="1" applyFill="1" applyBorder="1" applyAlignment="1">
      <alignment horizontal="left" vertical="center" wrapText="1"/>
    </xf>
    <xf numFmtId="0" fontId="0" fillId="0" borderId="0" xfId="0" applyFont="1" applyFill="1" applyProtection="1"/>
    <xf numFmtId="0" fontId="42" fillId="0" borderId="0" xfId="0" applyFont="1" applyFill="1" applyAlignment="1" applyProtection="1"/>
    <xf numFmtId="0" fontId="0" fillId="0" borderId="0" xfId="0" applyFont="1" applyFill="1" applyAlignment="1" applyProtection="1">
      <alignment horizontal="center"/>
    </xf>
    <xf numFmtId="3" fontId="0" fillId="0" borderId="56" xfId="0" applyNumberFormat="1" applyFont="1" applyFill="1" applyBorder="1" applyAlignment="1" applyProtection="1">
      <alignment vertical="center"/>
    </xf>
    <xf numFmtId="10" fontId="0" fillId="0" borderId="56" xfId="0" applyNumberFormat="1" applyFont="1" applyFill="1" applyBorder="1" applyAlignment="1" applyProtection="1">
      <alignment horizontal="center" vertical="center"/>
    </xf>
    <xf numFmtId="0" fontId="37" fillId="0" borderId="0" xfId="0" applyFont="1" applyFill="1" applyAlignment="1" applyProtection="1">
      <alignment horizontal="center"/>
    </xf>
    <xf numFmtId="41" fontId="0" fillId="0" borderId="5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8" fillId="0" borderId="0" xfId="0" applyNumberFormat="1" applyFont="1" applyAlignment="1">
      <alignment horizontal="right" vertical="center"/>
    </xf>
    <xf numFmtId="0" fontId="37" fillId="0" borderId="0" xfId="0" applyFont="1"/>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43" fillId="0" borderId="0" xfId="0" applyFont="1" applyFill="1" applyBorder="1" applyAlignment="1">
      <alignment vertical="center" wrapText="1"/>
    </xf>
    <xf numFmtId="0" fontId="0" fillId="0" borderId="0" xfId="0" applyFill="1" applyBorder="1"/>
    <xf numFmtId="0" fontId="42" fillId="16" borderId="0" xfId="0" applyFont="1" applyFill="1" applyAlignment="1">
      <alignment horizontal="center" vertical="center"/>
    </xf>
    <xf numFmtId="0" fontId="42" fillId="16" borderId="0" xfId="0" applyFont="1" applyFill="1"/>
    <xf numFmtId="0" fontId="40" fillId="0" borderId="0" xfId="0" applyFont="1" applyFill="1" applyAlignment="1">
      <alignment horizontal="justify" vertical="center" wrapText="1"/>
    </xf>
    <xf numFmtId="0" fontId="40" fillId="13" borderId="0" xfId="0" applyFont="1" applyFill="1"/>
    <xf numFmtId="165" fontId="40" fillId="0" borderId="0" xfId="0" applyNumberFormat="1" applyFont="1" applyFill="1" applyBorder="1" applyAlignment="1">
      <alignment horizontal="center" vertical="center"/>
    </xf>
    <xf numFmtId="0" fontId="40" fillId="0" borderId="0" xfId="0" applyFont="1" applyFill="1" applyAlignment="1">
      <alignment vertical="center" wrapText="1"/>
    </xf>
    <xf numFmtId="0" fontId="40" fillId="13" borderId="0" xfId="0" applyFont="1" applyFill="1" applyAlignment="1">
      <alignment vertical="center" wrapText="1"/>
    </xf>
    <xf numFmtId="165" fontId="40" fillId="13" borderId="0" xfId="0" applyNumberFormat="1" applyFont="1" applyFill="1" applyBorder="1" applyAlignment="1">
      <alignment horizontal="center" vertical="center"/>
    </xf>
    <xf numFmtId="165" fontId="40" fillId="0" borderId="0" xfId="0" applyNumberFormat="1" applyFont="1" applyFill="1" applyAlignment="1">
      <alignment horizontal="center" vertical="center"/>
    </xf>
    <xf numFmtId="0" fontId="40" fillId="0" borderId="0" xfId="0" applyFont="1" applyFill="1"/>
    <xf numFmtId="0" fontId="40" fillId="15" borderId="4" xfId="0" applyNumberFormat="1" applyFont="1" applyFill="1" applyBorder="1" applyAlignment="1">
      <alignment horizontal="justify" vertical="top" wrapText="1"/>
    </xf>
    <xf numFmtId="0" fontId="40" fillId="15" borderId="5" xfId="0" applyNumberFormat="1" applyFont="1" applyFill="1" applyBorder="1" applyAlignment="1">
      <alignment horizontal="justify" vertical="top" wrapText="1"/>
    </xf>
    <xf numFmtId="172" fontId="38" fillId="0" borderId="0" xfId="0" applyNumberFormat="1" applyFont="1" applyFill="1" applyBorder="1" applyAlignment="1">
      <alignment horizontal="right" vertical="center"/>
    </xf>
    <xf numFmtId="0" fontId="37" fillId="0" borderId="0" xfId="0" applyFont="1" applyFill="1" applyAlignment="1">
      <alignment horizontal="justify" vertical="center" wrapText="1"/>
    </xf>
    <xf numFmtId="0" fontId="0" fillId="0" borderId="0" xfId="0" applyFill="1" applyAlignment="1">
      <alignment horizontal="justify" vertical="center" wrapText="1"/>
    </xf>
    <xf numFmtId="172" fontId="38" fillId="0" borderId="0" xfId="0" applyNumberFormat="1" applyFont="1" applyFill="1" applyAlignment="1">
      <alignment horizontal="right" vertical="center"/>
    </xf>
    <xf numFmtId="0" fontId="38" fillId="0" borderId="0" xfId="0" applyFont="1" applyFill="1" applyAlignment="1">
      <alignment horizontal="center" vertical="center"/>
    </xf>
    <xf numFmtId="0" fontId="38" fillId="0" borderId="0" xfId="0" applyFont="1" applyFill="1" applyAlignment="1">
      <alignment vertical="center" wrapText="1"/>
    </xf>
    <xf numFmtId="9" fontId="38" fillId="0" borderId="0" xfId="0" applyNumberFormat="1" applyFont="1" applyFill="1" applyAlignment="1">
      <alignment horizontal="left" vertical="center" wrapText="1"/>
    </xf>
    <xf numFmtId="9" fontId="38" fillId="0" borderId="0" xfId="0" applyNumberFormat="1" applyFont="1" applyFill="1" applyAlignment="1">
      <alignment vertical="center" wrapText="1"/>
    </xf>
    <xf numFmtId="0" fontId="43" fillId="0" borderId="0" xfId="0" applyFont="1" applyFill="1" applyAlignment="1">
      <alignment vertical="center" wrapText="1"/>
    </xf>
    <xf numFmtId="165" fontId="44" fillId="17" borderId="0" xfId="0" applyNumberFormat="1" applyFont="1" applyFill="1" applyAlignment="1">
      <alignment horizontal="center" vertical="center"/>
    </xf>
    <xf numFmtId="0" fontId="44" fillId="17" borderId="0" xfId="0" applyFont="1" applyFill="1" applyAlignment="1">
      <alignment horizontal="center" vertical="center" wrapText="1"/>
    </xf>
    <xf numFmtId="42" fontId="39" fillId="0" borderId="54" xfId="0" applyNumberFormat="1" applyFont="1" applyFill="1" applyBorder="1" applyAlignment="1" applyProtection="1">
      <alignment horizontal="center" vertical="center"/>
      <protection locked="0"/>
    </xf>
    <xf numFmtId="170" fontId="41" fillId="0" borderId="57" xfId="0" applyNumberFormat="1" applyFont="1" applyFill="1" applyBorder="1" applyAlignment="1" applyProtection="1">
      <alignment horizontal="center" vertical="center"/>
    </xf>
    <xf numFmtId="42" fontId="41" fillId="0" borderId="54" xfId="0" applyNumberFormat="1" applyFont="1" applyFill="1" applyBorder="1" applyAlignment="1" applyProtection="1">
      <alignment horizontal="center" vertical="center"/>
      <protection locked="0"/>
    </xf>
    <xf numFmtId="0" fontId="38" fillId="0" borderId="6" xfId="0" applyFont="1" applyBorder="1" applyProtection="1">
      <protection locked="0"/>
    </xf>
    <xf numFmtId="0" fontId="38" fillId="0" borderId="0" xfId="0" applyFont="1" applyBorder="1" applyProtection="1">
      <protection locked="0"/>
    </xf>
    <xf numFmtId="169" fontId="38" fillId="0" borderId="0" xfId="23" applyNumberFormat="1" applyFont="1" applyBorder="1" applyAlignment="1" applyProtection="1">
      <protection locked="0"/>
    </xf>
    <xf numFmtId="0" fontId="45" fillId="15" borderId="7" xfId="0" applyFont="1" applyFill="1" applyBorder="1" applyAlignment="1">
      <alignment horizontal="center" vertical="center"/>
    </xf>
    <xf numFmtId="0" fontId="45" fillId="15" borderId="8" xfId="0" applyFont="1" applyFill="1" applyBorder="1" applyAlignment="1">
      <alignment horizontal="center" vertical="center"/>
    </xf>
    <xf numFmtId="0" fontId="43" fillId="18" borderId="0" xfId="0" applyFont="1" applyFill="1" applyAlignment="1">
      <alignment horizontal="center" vertical="center"/>
    </xf>
    <xf numFmtId="0" fontId="43" fillId="18" borderId="0" xfId="0" applyFont="1" applyFill="1" applyAlignment="1">
      <alignment horizontal="center" vertical="center" wrapText="1"/>
    </xf>
    <xf numFmtId="0" fontId="0" fillId="0" borderId="58" xfId="0" applyFill="1" applyBorder="1" applyAlignment="1" applyProtection="1">
      <alignment horizontal="right"/>
      <protection locked="0"/>
    </xf>
    <xf numFmtId="170" fontId="38" fillId="0" borderId="58" xfId="0" applyNumberFormat="1" applyFont="1" applyBorder="1" applyAlignment="1" applyProtection="1">
      <alignment horizontal="center" vertical="center"/>
      <protection locked="0"/>
    </xf>
    <xf numFmtId="0" fontId="38" fillId="0" borderId="58" xfId="0" applyFont="1" applyFill="1" applyBorder="1" applyAlignment="1" applyProtection="1">
      <alignment wrapText="1"/>
      <protection locked="0"/>
    </xf>
    <xf numFmtId="0" fontId="38" fillId="0" borderId="0" xfId="0" applyFont="1" applyFill="1" applyBorder="1" applyProtection="1"/>
    <xf numFmtId="170" fontId="39" fillId="0" borderId="0" xfId="0" applyNumberFormat="1" applyFont="1" applyFill="1" applyBorder="1" applyAlignment="1">
      <alignment horizontal="center" vertical="center"/>
    </xf>
    <xf numFmtId="0" fontId="39" fillId="0" borderId="59" xfId="24" applyFont="1" applyFill="1" applyBorder="1" applyAlignment="1" applyProtection="1">
      <alignment horizontal="left" vertical="center"/>
    </xf>
    <xf numFmtId="0" fontId="46" fillId="0" borderId="0" xfId="0" applyFont="1" applyFill="1" applyBorder="1" applyAlignment="1">
      <alignment horizontal="center" vertical="center"/>
    </xf>
    <xf numFmtId="3" fontId="38" fillId="0" borderId="0" xfId="0" applyNumberFormat="1" applyFont="1"/>
    <xf numFmtId="171" fontId="38" fillId="0" borderId="0" xfId="0" applyNumberFormat="1" applyFont="1"/>
    <xf numFmtId="0" fontId="41" fillId="0" borderId="57" xfId="24" applyFont="1" applyFill="1" applyBorder="1" applyAlignment="1" applyProtection="1">
      <alignment horizontal="center" vertical="center"/>
    </xf>
    <xf numFmtId="170" fontId="41" fillId="0" borderId="60" xfId="0" applyNumberFormat="1" applyFont="1" applyFill="1" applyBorder="1" applyAlignment="1" applyProtection="1">
      <alignment horizontal="center" vertical="center"/>
    </xf>
    <xf numFmtId="42" fontId="41" fillId="14" borderId="55" xfId="24" applyNumberFormat="1" applyFont="1" applyFill="1" applyBorder="1" applyAlignment="1" applyProtection="1">
      <alignment vertical="center"/>
      <protection locked="0"/>
    </xf>
    <xf numFmtId="170" fontId="41" fillId="0" borderId="61" xfId="0" applyNumberFormat="1" applyFont="1" applyFill="1" applyBorder="1" applyAlignment="1" applyProtection="1">
      <alignment horizontal="center" vertical="center"/>
    </xf>
    <xf numFmtId="42" fontId="41" fillId="0" borderId="62" xfId="24" applyNumberFormat="1" applyFont="1" applyFill="1" applyBorder="1" applyAlignment="1" applyProtection="1">
      <alignment vertical="center"/>
      <protection locked="0"/>
    </xf>
    <xf numFmtId="0" fontId="0" fillId="19" borderId="0" xfId="0" applyFont="1" applyFill="1"/>
    <xf numFmtId="0" fontId="37" fillId="20" borderId="0" xfId="0" applyFont="1" applyFill="1" applyAlignment="1">
      <alignment horizontal="center" vertical="center" wrapText="1"/>
    </xf>
    <xf numFmtId="0" fontId="37" fillId="20" borderId="63" xfId="0" applyFont="1" applyFill="1" applyBorder="1" applyAlignment="1" applyProtection="1">
      <alignment horizontal="center"/>
    </xf>
    <xf numFmtId="0" fontId="37" fillId="20" borderId="64" xfId="0" applyFont="1" applyFill="1" applyBorder="1" applyAlignment="1" applyProtection="1">
      <alignment horizontal="center"/>
    </xf>
    <xf numFmtId="41" fontId="37" fillId="20" borderId="64" xfId="0" applyNumberFormat="1" applyFont="1" applyFill="1" applyBorder="1" applyAlignment="1" applyProtection="1">
      <alignment horizontal="center"/>
    </xf>
    <xf numFmtId="9" fontId="37" fillId="20" borderId="65" xfId="0" applyNumberFormat="1" applyFont="1" applyFill="1" applyBorder="1" applyAlignment="1" applyProtection="1">
      <alignment horizontal="center" vertical="center"/>
    </xf>
    <xf numFmtId="0" fontId="0" fillId="20" borderId="63" xfId="0" applyFont="1" applyFill="1" applyBorder="1" applyAlignment="1" applyProtection="1">
      <alignment horizontal="center" vertical="center"/>
    </xf>
    <xf numFmtId="0" fontId="47" fillId="20" borderId="64" xfId="0" applyFont="1" applyFill="1" applyBorder="1" applyAlignment="1" applyProtection="1">
      <alignment horizontal="right" vertical="center" wrapText="1"/>
    </xf>
    <xf numFmtId="41" fontId="47" fillId="20" borderId="56" xfId="0" applyNumberFormat="1" applyFont="1" applyFill="1" applyBorder="1" applyAlignment="1" applyProtection="1">
      <alignment vertical="center"/>
    </xf>
    <xf numFmtId="10" fontId="47" fillId="20" borderId="56" xfId="0" applyNumberFormat="1" applyFont="1" applyFill="1" applyBorder="1" applyAlignment="1" applyProtection="1">
      <alignment vertical="center"/>
    </xf>
    <xf numFmtId="0" fontId="37" fillId="20" borderId="56" xfId="0" applyFont="1" applyFill="1" applyBorder="1" applyAlignment="1" applyProtection="1">
      <alignment horizontal="center"/>
    </xf>
    <xf numFmtId="41" fontId="37" fillId="20" borderId="56" xfId="0" applyNumberFormat="1" applyFont="1" applyFill="1" applyBorder="1" applyAlignment="1" applyProtection="1">
      <alignment horizontal="center"/>
    </xf>
    <xf numFmtId="9" fontId="37" fillId="20" borderId="56" xfId="0" applyNumberFormat="1" applyFont="1" applyFill="1" applyBorder="1" applyAlignment="1" applyProtection="1">
      <alignment horizontal="center" vertical="center"/>
    </xf>
    <xf numFmtId="10" fontId="47" fillId="20" borderId="56" xfId="27" applyNumberFormat="1" applyFont="1" applyFill="1" applyBorder="1" applyAlignment="1" applyProtection="1">
      <alignment horizontal="center" vertical="center"/>
    </xf>
    <xf numFmtId="0" fontId="43" fillId="20" borderId="63" xfId="0" applyFont="1" applyFill="1" applyBorder="1" applyAlignment="1" applyProtection="1">
      <alignment horizontal="center"/>
    </xf>
    <xf numFmtId="0" fontId="43" fillId="20" borderId="64" xfId="0" applyFont="1" applyFill="1" applyBorder="1" applyAlignment="1" applyProtection="1">
      <alignment horizontal="center"/>
    </xf>
    <xf numFmtId="41" fontId="43" fillId="20" borderId="64" xfId="0" applyNumberFormat="1" applyFont="1" applyFill="1" applyBorder="1" applyAlignment="1" applyProtection="1">
      <alignment horizontal="center"/>
    </xf>
    <xf numFmtId="9" fontId="43" fillId="20" borderId="65" xfId="0" applyNumberFormat="1" applyFont="1" applyFill="1" applyBorder="1" applyAlignment="1" applyProtection="1">
      <alignment horizontal="center" vertical="center"/>
    </xf>
    <xf numFmtId="0" fontId="38" fillId="20" borderId="63" xfId="0" applyFont="1" applyFill="1" applyBorder="1" applyAlignment="1" applyProtection="1">
      <alignment horizontal="center" vertical="center"/>
    </xf>
    <xf numFmtId="0" fontId="48" fillId="20" borderId="64" xfId="0" applyFont="1" applyFill="1" applyBorder="1" applyAlignment="1" applyProtection="1">
      <alignment horizontal="right" vertical="center" wrapText="1"/>
    </xf>
    <xf numFmtId="41" fontId="48" fillId="20" borderId="56" xfId="0" applyNumberFormat="1" applyFont="1" applyFill="1" applyBorder="1" applyAlignment="1" applyProtection="1">
      <alignment vertical="center"/>
    </xf>
    <xf numFmtId="10" fontId="48" fillId="20" borderId="56" xfId="0" applyNumberFormat="1" applyFont="1" applyFill="1" applyBorder="1" applyAlignment="1" applyProtection="1">
      <alignment vertical="center"/>
    </xf>
    <xf numFmtId="0" fontId="43" fillId="20" borderId="56" xfId="0" applyFont="1" applyFill="1" applyBorder="1" applyAlignment="1" applyProtection="1">
      <alignment horizontal="center"/>
    </xf>
    <xf numFmtId="41" fontId="43" fillId="20" borderId="56" xfId="0" applyNumberFormat="1" applyFont="1" applyFill="1" applyBorder="1" applyAlignment="1" applyProtection="1">
      <alignment horizontal="center"/>
    </xf>
    <xf numFmtId="9" fontId="43" fillId="20" borderId="56" xfId="0" applyNumberFormat="1" applyFont="1" applyFill="1" applyBorder="1" applyAlignment="1" applyProtection="1">
      <alignment horizontal="center" vertical="center"/>
    </xf>
    <xf numFmtId="10" fontId="48" fillId="20" borderId="56" xfId="27" applyNumberFormat="1" applyFont="1" applyFill="1" applyBorder="1" applyAlignment="1" applyProtection="1">
      <alignment horizontal="center" vertical="center"/>
    </xf>
    <xf numFmtId="0" fontId="49" fillId="21" borderId="66" xfId="0" applyFont="1" applyFill="1" applyBorder="1" applyAlignment="1">
      <alignment horizontal="center" vertical="center"/>
    </xf>
    <xf numFmtId="0" fontId="49" fillId="21" borderId="67" xfId="0" applyFont="1" applyFill="1" applyBorder="1" applyAlignment="1">
      <alignment horizontal="left" vertical="center" wrapText="1"/>
    </xf>
    <xf numFmtId="0" fontId="49" fillId="21" borderId="67" xfId="0" applyFont="1" applyFill="1" applyBorder="1" applyAlignment="1">
      <alignment horizontal="center" vertical="center" wrapText="1"/>
    </xf>
    <xf numFmtId="0" fontId="50" fillId="21" borderId="9" xfId="0" applyFont="1" applyFill="1" applyBorder="1" applyAlignment="1">
      <alignment horizontal="center" vertical="center"/>
    </xf>
    <xf numFmtId="0" fontId="50" fillId="21" borderId="10" xfId="0" applyFont="1" applyFill="1" applyBorder="1" applyAlignment="1">
      <alignment horizontal="center" vertical="center"/>
    </xf>
    <xf numFmtId="0" fontId="0" fillId="0" borderId="0" xfId="0" applyFont="1" applyFill="1"/>
    <xf numFmtId="170" fontId="43" fillId="21" borderId="68" xfId="0" applyNumberFormat="1" applyFont="1" applyFill="1" applyBorder="1" applyAlignment="1" applyProtection="1">
      <alignment horizontal="center" vertical="center"/>
    </xf>
    <xf numFmtId="42" fontId="43" fillId="21" borderId="69" xfId="24" applyNumberFormat="1" applyFont="1" applyFill="1" applyBorder="1" applyAlignment="1" applyProtection="1">
      <alignment vertical="center"/>
    </xf>
    <xf numFmtId="9" fontId="43" fillId="21" borderId="70" xfId="27" applyNumberFormat="1" applyFont="1" applyFill="1" applyBorder="1" applyAlignment="1" applyProtection="1">
      <alignment horizontal="center" vertical="center"/>
    </xf>
    <xf numFmtId="170" fontId="43" fillId="21" borderId="59" xfId="0" applyNumberFormat="1" applyFont="1" applyFill="1" applyBorder="1" applyAlignment="1" applyProtection="1">
      <alignment horizontal="center" vertical="center"/>
    </xf>
    <xf numFmtId="42" fontId="43" fillId="21" borderId="54" xfId="24" applyNumberFormat="1" applyFont="1" applyFill="1" applyBorder="1" applyAlignment="1" applyProtection="1">
      <alignment vertical="center"/>
    </xf>
    <xf numFmtId="9" fontId="43" fillId="21" borderId="71" xfId="27" applyNumberFormat="1" applyFont="1" applyFill="1" applyBorder="1" applyAlignment="1" applyProtection="1">
      <alignment horizontal="center" vertical="center"/>
    </xf>
    <xf numFmtId="9" fontId="43" fillId="21" borderId="72" xfId="27" applyNumberFormat="1" applyFont="1" applyFill="1" applyBorder="1" applyAlignment="1" applyProtection="1">
      <alignment horizontal="center" vertical="center"/>
    </xf>
    <xf numFmtId="49" fontId="43" fillId="21" borderId="59" xfId="0" applyNumberFormat="1" applyFont="1" applyFill="1" applyBorder="1" applyAlignment="1" applyProtection="1">
      <alignment horizontal="center" vertical="center"/>
    </xf>
    <xf numFmtId="42" fontId="43" fillId="21" borderId="73" xfId="24" applyNumberFormat="1" applyFont="1" applyFill="1" applyBorder="1" applyAlignment="1" applyProtection="1">
      <alignment vertical="center"/>
    </xf>
    <xf numFmtId="9" fontId="43" fillId="21" borderId="74" xfId="27" applyNumberFormat="1" applyFont="1" applyFill="1" applyBorder="1" applyAlignment="1" applyProtection="1">
      <alignment horizontal="center" vertical="center"/>
    </xf>
    <xf numFmtId="42" fontId="48" fillId="21" borderId="75" xfId="24" applyNumberFormat="1" applyFont="1" applyFill="1" applyBorder="1" applyProtection="1"/>
    <xf numFmtId="10" fontId="48" fillId="21" borderId="76" xfId="27" applyNumberFormat="1" applyFont="1" applyFill="1" applyBorder="1" applyAlignment="1" applyProtection="1">
      <alignment horizontal="center" vertical="center"/>
    </xf>
    <xf numFmtId="42" fontId="42" fillId="21" borderId="69" xfId="24" applyNumberFormat="1" applyFont="1" applyFill="1" applyBorder="1" applyAlignment="1" applyProtection="1">
      <alignment vertical="center"/>
    </xf>
    <xf numFmtId="42" fontId="42" fillId="21" borderId="54" xfId="24" applyNumberFormat="1" applyFont="1" applyFill="1" applyBorder="1" applyAlignment="1" applyProtection="1">
      <alignment vertical="center"/>
    </xf>
    <xf numFmtId="42" fontId="51" fillId="21" borderId="77" xfId="24" applyNumberFormat="1" applyFont="1" applyFill="1" applyBorder="1" applyProtection="1"/>
    <xf numFmtId="0" fontId="39" fillId="0" borderId="78" xfId="0" applyFont="1" applyFill="1" applyBorder="1" applyAlignment="1" applyProtection="1">
      <alignment horizontal="left" vertical="center" wrapText="1"/>
    </xf>
    <xf numFmtId="0" fontId="39" fillId="0" borderId="79" xfId="0" applyFont="1" applyFill="1" applyBorder="1" applyAlignment="1" applyProtection="1">
      <alignment horizontal="left" vertical="center" wrapText="1"/>
    </xf>
    <xf numFmtId="0" fontId="39" fillId="0" borderId="80" xfId="0" applyFont="1" applyFill="1" applyBorder="1" applyAlignment="1" applyProtection="1">
      <alignment horizontal="left" vertical="center" wrapText="1"/>
    </xf>
    <xf numFmtId="0" fontId="42" fillId="0" borderId="0" xfId="0" applyFont="1" applyAlignment="1">
      <alignment vertical="center"/>
    </xf>
    <xf numFmtId="0" fontId="43" fillId="0" borderId="0" xfId="0" applyFont="1" applyFill="1" applyAlignment="1" applyProtection="1">
      <alignment vertical="center"/>
    </xf>
    <xf numFmtId="42" fontId="39" fillId="0" borderId="62" xfId="24" applyNumberFormat="1" applyFont="1" applyFill="1" applyBorder="1" applyAlignment="1" applyProtection="1">
      <alignment horizontal="left" vertical="center"/>
      <protection locked="0"/>
    </xf>
    <xf numFmtId="170" fontId="42" fillId="21" borderId="81" xfId="0" applyNumberFormat="1" applyFont="1" applyFill="1" applyBorder="1" applyAlignment="1" applyProtection="1">
      <alignment horizontal="center" vertical="center"/>
    </xf>
    <xf numFmtId="9" fontId="42" fillId="21" borderId="82" xfId="27" applyNumberFormat="1" applyFont="1" applyFill="1" applyBorder="1" applyAlignment="1" applyProtection="1">
      <alignment horizontal="center" vertical="center"/>
    </xf>
    <xf numFmtId="170" fontId="42" fillId="21" borderId="57" xfId="0" applyNumberFormat="1" applyFont="1" applyFill="1" applyBorder="1" applyAlignment="1" applyProtection="1">
      <alignment horizontal="center" vertical="center"/>
    </xf>
    <xf numFmtId="9" fontId="42" fillId="21" borderId="83" xfId="27" applyNumberFormat="1" applyFont="1" applyFill="1" applyBorder="1" applyAlignment="1" applyProtection="1">
      <alignment horizontal="center" vertical="center"/>
    </xf>
    <xf numFmtId="10" fontId="51" fillId="21" borderId="84" xfId="27" applyNumberFormat="1" applyFont="1" applyFill="1" applyBorder="1" applyAlignment="1" applyProtection="1">
      <alignment horizontal="center" vertical="center"/>
    </xf>
    <xf numFmtId="42" fontId="42" fillId="21" borderId="54" xfId="24" applyNumberFormat="1" applyFont="1" applyFill="1" applyBorder="1" applyAlignment="1" applyProtection="1">
      <alignment vertical="center"/>
      <protection locked="0"/>
    </xf>
    <xf numFmtId="3" fontId="0" fillId="0" borderId="0" xfId="0" applyNumberFormat="1"/>
    <xf numFmtId="3" fontId="38" fillId="0" borderId="0" xfId="0" applyNumberFormat="1" applyFont="1" applyAlignment="1">
      <alignment horizontal="right" vertical="center"/>
    </xf>
    <xf numFmtId="42" fontId="39" fillId="15" borderId="54" xfId="24" applyNumberFormat="1" applyFont="1" applyFill="1" applyBorder="1" applyAlignment="1" applyProtection="1">
      <alignment vertical="center"/>
    </xf>
    <xf numFmtId="9" fontId="39" fillId="15" borderId="71" xfId="27" applyNumberFormat="1" applyFont="1" applyFill="1" applyBorder="1" applyAlignment="1" applyProtection="1">
      <alignment horizontal="center" vertical="center"/>
    </xf>
    <xf numFmtId="9" fontId="39" fillId="15" borderId="85" xfId="27" applyNumberFormat="1" applyFont="1" applyFill="1" applyBorder="1" applyAlignment="1" applyProtection="1">
      <alignment horizontal="center" vertical="center"/>
    </xf>
    <xf numFmtId="9" fontId="39" fillId="15" borderId="86" xfId="27" applyNumberFormat="1" applyFont="1" applyFill="1" applyBorder="1" applyAlignment="1" applyProtection="1">
      <alignment horizontal="center" vertical="center"/>
    </xf>
    <xf numFmtId="42" fontId="39" fillId="15" borderId="62" xfId="24" applyNumberFormat="1" applyFont="1" applyFill="1" applyBorder="1" applyAlignment="1" applyProtection="1">
      <alignment horizontal="left" vertical="center"/>
    </xf>
    <xf numFmtId="9" fontId="39" fillId="15" borderId="87" xfId="27" applyNumberFormat="1" applyFont="1" applyFill="1" applyBorder="1" applyAlignment="1" applyProtection="1">
      <alignment horizontal="center" vertical="center"/>
    </xf>
    <xf numFmtId="42" fontId="41" fillId="15" borderId="54" xfId="24" applyNumberFormat="1" applyFont="1" applyFill="1" applyBorder="1" applyAlignment="1" applyProtection="1">
      <alignment vertical="center"/>
    </xf>
    <xf numFmtId="9" fontId="41" fillId="15" borderId="83" xfId="24" applyNumberFormat="1" applyFont="1" applyFill="1" applyBorder="1" applyAlignment="1" applyProtection="1">
      <alignment horizontal="center" vertical="center"/>
    </xf>
    <xf numFmtId="0" fontId="0" fillId="20" borderId="0" xfId="0" applyFont="1" applyFill="1" applyBorder="1"/>
    <xf numFmtId="0" fontId="37" fillId="20" borderId="0" xfId="0" applyFont="1" applyFill="1" applyBorder="1"/>
    <xf numFmtId="41" fontId="43" fillId="20" borderId="0" xfId="0" applyNumberFormat="1" applyFont="1" applyFill="1" applyAlignment="1">
      <alignment horizontal="right" vertical="center"/>
    </xf>
    <xf numFmtId="41" fontId="38" fillId="0" borderId="56" xfId="0" applyNumberFormat="1" applyFont="1" applyFill="1" applyBorder="1" applyAlignment="1" applyProtection="1">
      <alignment horizontal="left" vertical="center"/>
    </xf>
    <xf numFmtId="0" fontId="52" fillId="0" borderId="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41" fontId="0" fillId="0" borderId="58" xfId="0" applyNumberFormat="1" applyFont="1" applyBorder="1" applyProtection="1">
      <protection locked="0"/>
    </xf>
    <xf numFmtId="0" fontId="49" fillId="0" borderId="0" xfId="0" applyFont="1" applyFill="1" applyBorder="1" applyAlignment="1" applyProtection="1">
      <alignment horizontal="left" vertical="center"/>
    </xf>
    <xf numFmtId="0" fontId="49" fillId="21" borderId="88" xfId="0" applyFont="1" applyFill="1" applyBorder="1" applyAlignment="1">
      <alignment horizontal="center" vertical="center"/>
    </xf>
    <xf numFmtId="0" fontId="49" fillId="21" borderId="89" xfId="0" applyFont="1" applyFill="1" applyBorder="1" applyAlignment="1">
      <alignment horizontal="left" vertical="center" wrapText="1"/>
    </xf>
    <xf numFmtId="0" fontId="49" fillId="21" borderId="89" xfId="0" applyFont="1" applyFill="1" applyBorder="1" applyAlignment="1">
      <alignment horizontal="center" vertical="center" wrapText="1"/>
    </xf>
    <xf numFmtId="0" fontId="45" fillId="15" borderId="11" xfId="0" applyFont="1" applyFill="1" applyBorder="1" applyAlignment="1">
      <alignment horizontal="center" vertical="center"/>
    </xf>
    <xf numFmtId="49" fontId="40" fillId="15" borderId="12" xfId="0" applyNumberFormat="1" applyFont="1" applyFill="1" applyBorder="1" applyAlignment="1">
      <alignment horizontal="justify" vertical="justify" wrapText="1"/>
    </xf>
    <xf numFmtId="0" fontId="40" fillId="15" borderId="12" xfId="0" applyNumberFormat="1" applyFont="1" applyFill="1" applyBorder="1" applyAlignment="1">
      <alignment horizontal="justify" vertical="top" wrapText="1"/>
    </xf>
    <xf numFmtId="0" fontId="45" fillId="15" borderId="13" xfId="0" applyFont="1" applyFill="1" applyBorder="1" applyAlignment="1">
      <alignment horizontal="center" vertical="center"/>
    </xf>
    <xf numFmtId="0" fontId="40" fillId="15" borderId="14" xfId="0" applyNumberFormat="1" applyFont="1" applyFill="1" applyBorder="1" applyAlignment="1">
      <alignment horizontal="justify" vertical="top" wrapText="1"/>
    </xf>
    <xf numFmtId="0" fontId="50" fillId="0" borderId="0" xfId="0" applyFont="1" applyFill="1" applyBorder="1" applyAlignment="1" applyProtection="1">
      <alignment horizontal="center" vertical="center"/>
    </xf>
    <xf numFmtId="0" fontId="53" fillId="21" borderId="90" xfId="0" applyFont="1" applyFill="1" applyBorder="1" applyAlignment="1" applyProtection="1">
      <alignment horizontal="left" vertical="center" wrapText="1"/>
    </xf>
    <xf numFmtId="41" fontId="54" fillId="21" borderId="90" xfId="0" applyNumberFormat="1" applyFont="1" applyFill="1" applyBorder="1" applyAlignment="1" applyProtection="1">
      <alignment vertical="center"/>
    </xf>
    <xf numFmtId="0" fontId="54" fillId="15" borderId="90" xfId="0" applyFont="1" applyFill="1" applyBorder="1" applyAlignment="1" applyProtection="1">
      <alignment horizontal="left" vertical="center" wrapText="1"/>
    </xf>
    <xf numFmtId="41" fontId="54" fillId="15" borderId="90" xfId="0" applyNumberFormat="1" applyFont="1" applyFill="1" applyBorder="1" applyAlignment="1" applyProtection="1">
      <alignment vertical="center"/>
    </xf>
    <xf numFmtId="41" fontId="37" fillId="22" borderId="90" xfId="0" applyNumberFormat="1" applyFont="1" applyFill="1" applyBorder="1" applyAlignment="1" applyProtection="1">
      <alignment vertical="center"/>
    </xf>
    <xf numFmtId="41" fontId="43" fillId="22" borderId="90" xfId="0" applyNumberFormat="1" applyFont="1" applyFill="1" applyBorder="1" applyAlignment="1" applyProtection="1">
      <alignment horizontal="right" vertical="center"/>
    </xf>
    <xf numFmtId="0" fontId="55" fillId="0" borderId="90" xfId="0" applyFont="1" applyFill="1" applyBorder="1" applyAlignment="1" applyProtection="1">
      <alignment horizontal="left" vertical="center" wrapText="1"/>
    </xf>
    <xf numFmtId="41" fontId="54" fillId="15" borderId="90" xfId="0" applyNumberFormat="1" applyFont="1" applyFill="1" applyBorder="1" applyAlignment="1" applyProtection="1">
      <alignment horizontal="right" vertical="center"/>
    </xf>
    <xf numFmtId="0" fontId="0" fillId="0" borderId="91" xfId="0" applyFill="1" applyBorder="1" applyAlignment="1" applyProtection="1">
      <alignment horizontal="right"/>
      <protection locked="0"/>
    </xf>
    <xf numFmtId="170" fontId="38" fillId="0" borderId="92" xfId="0" applyNumberFormat="1" applyFont="1" applyBorder="1" applyAlignment="1" applyProtection="1">
      <alignment horizontal="center" vertical="center"/>
      <protection locked="0"/>
    </xf>
    <xf numFmtId="0" fontId="38" fillId="0" borderId="92" xfId="0" applyFont="1" applyFill="1" applyBorder="1" applyAlignment="1" applyProtection="1">
      <alignment wrapText="1"/>
      <protection locked="0"/>
    </xf>
    <xf numFmtId="41" fontId="0" fillId="0" borderId="92" xfId="0" applyNumberFormat="1" applyFont="1" applyBorder="1" applyProtection="1">
      <protection locked="0"/>
    </xf>
    <xf numFmtId="0" fontId="0" fillId="0" borderId="92" xfId="0" applyFill="1" applyBorder="1" applyAlignment="1" applyProtection="1">
      <alignment horizontal="right"/>
      <protection locked="0"/>
    </xf>
    <xf numFmtId="0" fontId="37" fillId="0" borderId="90" xfId="0" applyFont="1" applyBorder="1" applyAlignment="1" applyProtection="1">
      <alignment horizontal="right" vertical="center" wrapText="1"/>
      <protection locked="0"/>
    </xf>
    <xf numFmtId="41" fontId="0" fillId="0" borderId="90" xfId="0" applyNumberFormat="1" applyBorder="1" applyAlignment="1" applyProtection="1">
      <alignment horizontal="right" vertical="center"/>
    </xf>
    <xf numFmtId="41" fontId="37" fillId="0" borderId="90" xfId="0" applyNumberFormat="1" applyFont="1" applyBorder="1" applyAlignment="1" applyProtection="1">
      <alignment horizontal="right" vertical="center"/>
    </xf>
    <xf numFmtId="41" fontId="0" fillId="0" borderId="90" xfId="0" applyNumberFormat="1" applyBorder="1" applyAlignment="1" applyProtection="1">
      <alignment horizontal="right" vertical="center"/>
      <protection locked="0"/>
    </xf>
    <xf numFmtId="41" fontId="54" fillId="0" borderId="90" xfId="0" applyNumberFormat="1" applyFont="1" applyFill="1" applyBorder="1" applyAlignment="1" applyProtection="1">
      <alignment horizontal="right" vertical="center"/>
    </xf>
    <xf numFmtId="41" fontId="37" fillId="22" borderId="90" xfId="0" applyNumberFormat="1" applyFont="1" applyFill="1" applyBorder="1" applyAlignment="1" applyProtection="1">
      <alignment horizontal="right" vertical="center"/>
    </xf>
    <xf numFmtId="41" fontId="0" fillId="0" borderId="90" xfId="0" applyNumberFormat="1" applyFont="1" applyBorder="1" applyAlignment="1" applyProtection="1">
      <alignment horizontal="right" vertical="center"/>
      <protection locked="0"/>
    </xf>
    <xf numFmtId="41" fontId="0" fillId="0" borderId="90" xfId="0" applyNumberFormat="1" applyFont="1" applyBorder="1" applyAlignment="1" applyProtection="1">
      <alignment horizontal="right"/>
      <protection locked="0"/>
    </xf>
    <xf numFmtId="41" fontId="8" fillId="22" borderId="90" xfId="0" applyNumberFormat="1" applyFont="1" applyFill="1" applyBorder="1" applyAlignment="1" applyProtection="1">
      <alignment horizontal="right" vertical="center"/>
    </xf>
    <xf numFmtId="3" fontId="54" fillId="15" borderId="90" xfId="0" applyNumberFormat="1" applyFont="1" applyFill="1" applyBorder="1" applyAlignment="1" applyProtection="1">
      <alignment vertical="center"/>
    </xf>
    <xf numFmtId="41" fontId="54" fillId="22" borderId="90" xfId="0" applyNumberFormat="1" applyFont="1" applyFill="1" applyBorder="1" applyAlignment="1" applyProtection="1">
      <alignment horizontal="right" vertical="center"/>
    </xf>
    <xf numFmtId="0" fontId="56" fillId="22" borderId="90" xfId="0" applyFont="1" applyFill="1" applyBorder="1" applyAlignment="1" applyProtection="1">
      <alignment horizontal="left" vertical="center" wrapText="1"/>
    </xf>
    <xf numFmtId="0" fontId="57" fillId="22" borderId="90" xfId="0" applyFont="1" applyFill="1" applyBorder="1" applyAlignment="1" applyProtection="1">
      <alignment horizontal="left" vertical="center" wrapText="1"/>
    </xf>
    <xf numFmtId="170" fontId="53" fillId="21" borderId="90" xfId="0" applyNumberFormat="1" applyFont="1" applyFill="1" applyBorder="1" applyAlignment="1" applyProtection="1">
      <alignment horizontal="left" vertical="center"/>
    </xf>
    <xf numFmtId="41" fontId="54" fillId="21" borderId="90" xfId="0" applyNumberFormat="1" applyFont="1" applyFill="1" applyBorder="1" applyAlignment="1" applyProtection="1">
      <alignment horizontal="right" vertical="center" wrapText="1"/>
    </xf>
    <xf numFmtId="41" fontId="54" fillId="19" borderId="90" xfId="0" applyNumberFormat="1" applyFont="1" applyFill="1" applyBorder="1" applyAlignment="1" applyProtection="1">
      <alignment horizontal="right" vertical="center"/>
    </xf>
    <xf numFmtId="0" fontId="53" fillId="21" borderId="90" xfId="0" applyNumberFormat="1" applyFont="1" applyFill="1" applyBorder="1" applyAlignment="1" applyProtection="1">
      <alignment horizontal="left" vertical="center" wrapText="1"/>
    </xf>
    <xf numFmtId="0" fontId="53" fillId="21" borderId="90" xfId="0" applyNumberFormat="1" applyFont="1" applyFill="1" applyBorder="1" applyAlignment="1" applyProtection="1">
      <alignment horizontal="left" vertical="center"/>
    </xf>
    <xf numFmtId="0" fontId="54" fillId="15" borderId="90" xfId="0" applyFont="1" applyFill="1" applyBorder="1" applyAlignment="1" applyProtection="1">
      <alignment vertical="center" wrapText="1"/>
    </xf>
    <xf numFmtId="41" fontId="0" fillId="0" borderId="90" xfId="0" applyNumberFormat="1" applyFont="1" applyBorder="1" applyAlignment="1" applyProtection="1">
      <alignment horizontal="right" vertical="center"/>
    </xf>
    <xf numFmtId="41" fontId="57" fillId="22" borderId="90" xfId="0" applyNumberFormat="1" applyFont="1" applyFill="1" applyBorder="1" applyAlignment="1" applyProtection="1">
      <alignment horizontal="right" vertical="center" wrapText="1"/>
    </xf>
    <xf numFmtId="0" fontId="55" fillId="0" borderId="90" xfId="0" applyFont="1" applyFill="1" applyBorder="1" applyAlignment="1" applyProtection="1">
      <alignment horizontal="justify" vertical="center" wrapText="1"/>
    </xf>
    <xf numFmtId="41" fontId="0" fillId="22" borderId="90" xfId="0" applyNumberFormat="1" applyFont="1" applyFill="1" applyBorder="1" applyAlignment="1" applyProtection="1">
      <alignment vertical="center"/>
    </xf>
    <xf numFmtId="0" fontId="38" fillId="0" borderId="90" xfId="0" applyFont="1" applyBorder="1" applyAlignment="1" applyProtection="1">
      <alignment vertical="center" wrapText="1"/>
    </xf>
    <xf numFmtId="41" fontId="0" fillId="0" borderId="90" xfId="0" applyNumberFormat="1" applyFont="1" applyBorder="1" applyAlignment="1" applyProtection="1">
      <alignment horizontal="right"/>
    </xf>
    <xf numFmtId="0" fontId="55" fillId="0" borderId="90" xfId="0" applyFont="1" applyFill="1" applyBorder="1" applyAlignment="1" applyProtection="1">
      <alignment vertical="center" wrapText="1"/>
    </xf>
    <xf numFmtId="41" fontId="0" fillId="0" borderId="90" xfId="0" applyNumberFormat="1" applyFont="1" applyBorder="1" applyProtection="1"/>
    <xf numFmtId="41" fontId="57" fillId="22" borderId="90" xfId="0" applyNumberFormat="1" applyFont="1" applyFill="1" applyBorder="1" applyAlignment="1" applyProtection="1">
      <alignment vertical="center" wrapText="1"/>
    </xf>
    <xf numFmtId="41" fontId="58" fillId="0" borderId="90" xfId="0" applyNumberFormat="1" applyFont="1" applyFill="1" applyBorder="1" applyAlignment="1" applyProtection="1">
      <alignment horizontal="right" vertical="center"/>
    </xf>
    <xf numFmtId="0" fontId="57" fillId="15" borderId="90" xfId="0" applyFont="1" applyFill="1" applyBorder="1" applyAlignment="1" applyProtection="1">
      <alignment vertical="center" wrapText="1"/>
    </xf>
    <xf numFmtId="41" fontId="37" fillId="15" borderId="90" xfId="0" applyNumberFormat="1" applyFont="1" applyFill="1" applyBorder="1" applyAlignment="1" applyProtection="1">
      <alignment vertical="center"/>
    </xf>
    <xf numFmtId="41" fontId="9" fillId="0" borderId="90" xfId="0" applyNumberFormat="1" applyFont="1" applyBorder="1" applyAlignment="1" applyProtection="1">
      <alignment horizontal="right" vertical="center" wrapText="1"/>
    </xf>
    <xf numFmtId="3" fontId="37" fillId="22" borderId="90" xfId="0" applyNumberFormat="1" applyFont="1" applyFill="1" applyBorder="1" applyAlignment="1" applyProtection="1">
      <alignment vertical="center" wrapText="1"/>
    </xf>
    <xf numFmtId="41" fontId="9" fillId="0" borderId="90" xfId="0" applyNumberFormat="1" applyFont="1" applyBorder="1" applyAlignment="1" applyProtection="1">
      <alignment horizontal="right" vertical="center"/>
    </xf>
    <xf numFmtId="0" fontId="59" fillId="0" borderId="90" xfId="0" applyFont="1" applyFill="1" applyBorder="1" applyAlignment="1" applyProtection="1">
      <alignment horizontal="left" vertical="center" wrapText="1"/>
    </xf>
    <xf numFmtId="0" fontId="57" fillId="22" borderId="90" xfId="0" applyFont="1" applyFill="1" applyBorder="1" applyAlignment="1" applyProtection="1">
      <alignment vertical="center" wrapText="1"/>
    </xf>
    <xf numFmtId="170" fontId="53" fillId="21" borderId="90" xfId="0" applyNumberFormat="1" applyFont="1" applyFill="1" applyBorder="1" applyAlignment="1" applyProtection="1">
      <alignment horizontal="left" vertical="center" wrapText="1"/>
    </xf>
    <xf numFmtId="41" fontId="57" fillId="22" borderId="90" xfId="0" applyNumberFormat="1" applyFont="1" applyFill="1" applyBorder="1" applyAlignment="1" applyProtection="1">
      <alignment vertical="center"/>
    </xf>
    <xf numFmtId="41" fontId="1" fillId="0" borderId="90" xfId="0" applyNumberFormat="1" applyFont="1" applyBorder="1" applyAlignment="1" applyProtection="1">
      <alignment horizontal="right" vertical="center"/>
      <protection locked="0"/>
    </xf>
    <xf numFmtId="41" fontId="9" fillId="0" borderId="90" xfId="0" applyNumberFormat="1" applyFont="1" applyBorder="1" applyAlignment="1" applyProtection="1">
      <alignment horizontal="right" vertical="center"/>
      <protection locked="0"/>
    </xf>
    <xf numFmtId="41" fontId="8" fillId="0" borderId="90" xfId="0" applyNumberFormat="1" applyFont="1" applyBorder="1" applyAlignment="1" applyProtection="1">
      <alignment horizontal="right"/>
    </xf>
    <xf numFmtId="0" fontId="53" fillId="21" borderId="93" xfId="0" applyFont="1" applyFill="1" applyBorder="1" applyAlignment="1" applyProtection="1">
      <alignment horizontal="center" vertical="center" wrapText="1"/>
    </xf>
    <xf numFmtId="0" fontId="39" fillId="0" borderId="93" xfId="24" applyFont="1" applyFill="1" applyBorder="1" applyAlignment="1" applyProtection="1">
      <alignment horizontal="center" vertical="center"/>
    </xf>
    <xf numFmtId="41" fontId="8" fillId="20" borderId="94" xfId="0" applyNumberFormat="1" applyFont="1" applyFill="1" applyBorder="1" applyAlignment="1" applyProtection="1">
      <alignment horizontal="right" vertical="center"/>
    </xf>
    <xf numFmtId="41" fontId="43" fillId="21" borderId="90" xfId="0" applyNumberFormat="1" applyFont="1" applyFill="1" applyBorder="1" applyAlignment="1" applyProtection="1">
      <alignment horizontal="right" vertical="center"/>
    </xf>
    <xf numFmtId="41" fontId="43" fillId="15" borderId="90" xfId="0" applyNumberFormat="1" applyFont="1" applyFill="1" applyBorder="1" applyAlignment="1" applyProtection="1">
      <alignment horizontal="right" vertical="center"/>
    </xf>
    <xf numFmtId="41" fontId="38" fillId="22" borderId="90" xfId="0" applyNumberFormat="1" applyFont="1" applyFill="1" applyBorder="1" applyAlignment="1" applyProtection="1">
      <alignment horizontal="right" vertical="center"/>
    </xf>
    <xf numFmtId="41" fontId="38" fillId="0" borderId="90" xfId="0" applyNumberFormat="1" applyFont="1" applyBorder="1" applyAlignment="1" applyProtection="1">
      <alignment horizontal="right" vertical="center"/>
      <protection locked="0"/>
    </xf>
    <xf numFmtId="41" fontId="38" fillId="0" borderId="90" xfId="0" applyNumberFormat="1" applyFont="1" applyFill="1" applyBorder="1" applyAlignment="1" applyProtection="1">
      <alignment horizontal="right" vertical="center"/>
      <protection locked="0"/>
    </xf>
    <xf numFmtId="41" fontId="38" fillId="0" borderId="90" xfId="0" applyNumberFormat="1" applyFont="1" applyFill="1" applyBorder="1" applyAlignment="1" applyProtection="1">
      <alignment horizontal="right" vertical="center"/>
    </xf>
    <xf numFmtId="41" fontId="37" fillId="20" borderId="95" xfId="0" applyNumberFormat="1" applyFont="1" applyFill="1" applyBorder="1" applyAlignment="1" applyProtection="1">
      <alignment horizontal="center" vertical="center"/>
    </xf>
    <xf numFmtId="0" fontId="37" fillId="0" borderId="0" xfId="0" applyFont="1" applyFill="1" applyBorder="1" applyAlignment="1">
      <alignment horizontal="center" vertical="center" wrapText="1"/>
    </xf>
    <xf numFmtId="0" fontId="58" fillId="15" borderId="93" xfId="24" applyFont="1" applyFill="1" applyBorder="1" applyAlignment="1" applyProtection="1">
      <alignment horizontal="center" vertical="center"/>
    </xf>
    <xf numFmtId="0" fontId="58" fillId="22" borderId="93" xfId="24" applyFont="1" applyFill="1" applyBorder="1" applyAlignment="1" applyProtection="1">
      <alignment horizontal="center" vertical="center"/>
    </xf>
    <xf numFmtId="0" fontId="42" fillId="21" borderId="96" xfId="0" applyFont="1" applyFill="1" applyBorder="1" applyAlignment="1" applyProtection="1">
      <alignment horizontal="center" vertical="center"/>
    </xf>
    <xf numFmtId="0" fontId="42" fillId="21" borderId="90" xfId="0" applyFont="1" applyFill="1" applyBorder="1" applyAlignment="1" applyProtection="1">
      <alignment vertical="center" wrapText="1"/>
    </xf>
    <xf numFmtId="0" fontId="37" fillId="15" borderId="96" xfId="0" applyFont="1" applyFill="1" applyBorder="1" applyAlignment="1" applyProtection="1">
      <alignment horizontal="center" vertical="center"/>
    </xf>
    <xf numFmtId="0" fontId="37" fillId="15" borderId="90" xfId="0" applyFont="1" applyFill="1" applyBorder="1" applyAlignment="1" applyProtection="1">
      <alignment vertical="center" wrapText="1"/>
    </xf>
    <xf numFmtId="0" fontId="42" fillId="20" borderId="97" xfId="0" applyFont="1" applyFill="1" applyBorder="1" applyAlignment="1">
      <alignment horizontal="center" vertical="center" wrapText="1"/>
    </xf>
    <xf numFmtId="0" fontId="42" fillId="20" borderId="98" xfId="0" applyFont="1" applyFill="1" applyBorder="1" applyAlignment="1">
      <alignment horizontal="center" vertical="center" wrapText="1"/>
    </xf>
    <xf numFmtId="0" fontId="42" fillId="20" borderId="99" xfId="0" applyFont="1" applyFill="1" applyBorder="1" applyAlignment="1">
      <alignment horizontal="center" vertical="center" wrapText="1"/>
    </xf>
    <xf numFmtId="41" fontId="42" fillId="20" borderId="98" xfId="0" applyNumberFormat="1" applyFont="1" applyFill="1" applyBorder="1" applyAlignment="1">
      <alignment horizontal="center" vertical="center" wrapText="1"/>
    </xf>
    <xf numFmtId="0" fontId="38" fillId="0" borderId="90" xfId="0" applyFont="1" applyBorder="1" applyAlignment="1" applyProtection="1">
      <alignment vertical="center"/>
    </xf>
    <xf numFmtId="0" fontId="38" fillId="0" borderId="90" xfId="0" applyFont="1" applyFill="1" applyBorder="1" applyAlignment="1" applyProtection="1">
      <alignment vertical="center" wrapText="1"/>
    </xf>
    <xf numFmtId="0" fontId="0" fillId="15" borderId="90" xfId="0" applyFont="1" applyFill="1" applyBorder="1" applyAlignment="1" applyProtection="1">
      <alignment vertical="center" wrapText="1"/>
    </xf>
    <xf numFmtId="0" fontId="0" fillId="0" borderId="90" xfId="0" applyFont="1" applyFill="1" applyBorder="1" applyAlignment="1" applyProtection="1">
      <alignment vertical="center" wrapText="1"/>
    </xf>
    <xf numFmtId="0" fontId="37" fillId="20" borderId="100" xfId="0" applyFont="1" applyFill="1" applyBorder="1" applyAlignment="1">
      <alignment horizontal="center" vertical="center" wrapText="1"/>
    </xf>
    <xf numFmtId="41" fontId="43" fillId="19" borderId="101" xfId="0" applyNumberFormat="1" applyFont="1" applyFill="1" applyBorder="1" applyAlignment="1" applyProtection="1">
      <alignment horizontal="right" vertical="center"/>
    </xf>
    <xf numFmtId="0" fontId="0" fillId="0" borderId="100" xfId="0" applyBorder="1"/>
    <xf numFmtId="0" fontId="38" fillId="0" borderId="96" xfId="0" applyFont="1" applyFill="1" applyBorder="1" applyAlignment="1" applyProtection="1">
      <alignment horizontal="center" vertical="center"/>
    </xf>
    <xf numFmtId="0" fontId="0" fillId="23" borderId="100" xfId="0" applyFill="1" applyBorder="1"/>
    <xf numFmtId="0" fontId="0" fillId="15" borderId="100" xfId="0" applyFill="1" applyBorder="1"/>
    <xf numFmtId="41" fontId="43" fillId="15" borderId="102" xfId="0" applyNumberFormat="1" applyFont="1" applyFill="1" applyBorder="1" applyAlignment="1" applyProtection="1">
      <alignment horizontal="right" vertical="center"/>
    </xf>
    <xf numFmtId="0" fontId="54" fillId="15" borderId="96" xfId="0" applyFont="1" applyFill="1" applyBorder="1" applyAlignment="1" applyProtection="1">
      <alignment horizontal="center" vertical="center"/>
    </xf>
    <xf numFmtId="41" fontId="60" fillId="24" borderId="102" xfId="0" applyNumberFormat="1" applyFont="1" applyFill="1" applyBorder="1" applyAlignment="1" applyProtection="1">
      <alignment horizontal="right" vertical="center"/>
    </xf>
    <xf numFmtId="41" fontId="43" fillId="19" borderId="102" xfId="0" applyNumberFormat="1" applyFont="1" applyFill="1" applyBorder="1" applyAlignment="1" applyProtection="1">
      <alignment horizontal="right" vertical="center"/>
    </xf>
    <xf numFmtId="0" fontId="37" fillId="0" borderId="100" xfId="0" applyFont="1" applyBorder="1"/>
    <xf numFmtId="41" fontId="38" fillId="15" borderId="102" xfId="0" applyNumberFormat="1" applyFont="1" applyFill="1" applyBorder="1" applyAlignment="1" applyProtection="1">
      <alignment horizontal="right" vertical="center"/>
    </xf>
    <xf numFmtId="41" fontId="38" fillId="0" borderId="102" xfId="0" applyNumberFormat="1" applyFont="1" applyBorder="1" applyAlignment="1" applyProtection="1">
      <alignment horizontal="right" vertical="center"/>
    </xf>
    <xf numFmtId="0" fontId="0" fillId="0" borderId="96" xfId="0" applyFont="1" applyFill="1" applyBorder="1" applyAlignment="1" applyProtection="1">
      <alignment horizontal="center" vertical="center"/>
    </xf>
    <xf numFmtId="0" fontId="0" fillId="15" borderId="96" xfId="0" applyFont="1" applyFill="1" applyBorder="1" applyAlignment="1" applyProtection="1">
      <alignment horizontal="center" vertical="center"/>
    </xf>
    <xf numFmtId="0" fontId="47" fillId="20" borderId="103" xfId="0" applyFont="1" applyFill="1" applyBorder="1" applyAlignment="1" applyProtection="1">
      <alignment vertical="center"/>
    </xf>
    <xf numFmtId="0" fontId="37" fillId="20" borderId="95" xfId="0" applyFont="1" applyFill="1" applyBorder="1" applyAlignment="1" applyProtection="1">
      <alignment horizontal="right" vertical="center"/>
    </xf>
    <xf numFmtId="41" fontId="37" fillId="25" borderId="104" xfId="0" applyNumberFormat="1" applyFont="1" applyFill="1" applyBorder="1" applyAlignment="1" applyProtection="1">
      <alignment horizontal="center" vertical="center"/>
    </xf>
    <xf numFmtId="166" fontId="38" fillId="0" borderId="90" xfId="0" applyNumberFormat="1" applyFont="1" applyFill="1" applyBorder="1" applyAlignment="1" applyProtection="1">
      <alignment horizontal="center" vertical="center"/>
      <protection locked="0"/>
    </xf>
    <xf numFmtId="0" fontId="38" fillId="0" borderId="90" xfId="0" applyFont="1" applyFill="1" applyBorder="1" applyAlignment="1" applyProtection="1">
      <alignment vertical="center"/>
      <protection locked="0"/>
    </xf>
    <xf numFmtId="0" fontId="50" fillId="0" borderId="105" xfId="0" applyFont="1" applyFill="1" applyBorder="1" applyAlignment="1" applyProtection="1">
      <alignment horizontal="center" vertical="center"/>
    </xf>
    <xf numFmtId="0" fontId="40" fillId="17" borderId="0" xfId="0" applyFont="1" applyFill="1" applyBorder="1" applyProtection="1"/>
    <xf numFmtId="0" fontId="40" fillId="0" borderId="0" xfId="0" applyFont="1" applyBorder="1" applyProtection="1"/>
    <xf numFmtId="49" fontId="42" fillId="17" borderId="0" xfId="0" applyNumberFormat="1" applyFont="1" applyFill="1" applyBorder="1" applyAlignment="1" applyProtection="1">
      <alignment horizontal="center" vertical="center"/>
    </xf>
    <xf numFmtId="49" fontId="42" fillId="0" borderId="0" xfId="0" applyNumberFormat="1" applyFont="1" applyBorder="1" applyAlignment="1" applyProtection="1">
      <alignment horizontal="center" vertical="center"/>
    </xf>
    <xf numFmtId="0" fontId="38" fillId="0" borderId="9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43" fillId="22" borderId="103" xfId="0" applyFont="1" applyFill="1" applyBorder="1" applyAlignment="1" applyProtection="1">
      <alignment horizontal="center" vertical="center"/>
    </xf>
    <xf numFmtId="0" fontId="43" fillId="22" borderId="95" xfId="0" applyFont="1" applyFill="1" applyBorder="1" applyAlignment="1" applyProtection="1">
      <alignment horizontal="center" vertical="center"/>
    </xf>
    <xf numFmtId="0" fontId="48" fillId="22" borderId="95" xfId="0" applyFont="1" applyFill="1" applyBorder="1" applyAlignment="1" applyProtection="1">
      <alignment horizontal="right" vertical="center" wrapText="1"/>
    </xf>
    <xf numFmtId="42" fontId="0" fillId="22" borderId="106" xfId="0" applyNumberFormat="1" applyFill="1" applyBorder="1" applyProtection="1">
      <protection locked="0"/>
    </xf>
    <xf numFmtId="42" fontId="0" fillId="0" borderId="106" xfId="0" applyNumberFormat="1" applyBorder="1"/>
    <xf numFmtId="0" fontId="50" fillId="0" borderId="107" xfId="0" applyFont="1" applyFill="1" applyBorder="1" applyAlignment="1" applyProtection="1">
      <alignment vertical="center"/>
    </xf>
    <xf numFmtId="42" fontId="38" fillId="0" borderId="108" xfId="0" applyNumberFormat="1" applyFont="1" applyFill="1" applyBorder="1" applyAlignment="1" applyProtection="1">
      <alignment horizontal="right" vertical="center"/>
      <protection locked="0"/>
    </xf>
    <xf numFmtId="42" fontId="38" fillId="0" borderId="108" xfId="0" applyNumberFormat="1" applyFont="1" applyBorder="1" applyAlignment="1" applyProtection="1">
      <alignment horizontal="right" vertical="center"/>
      <protection locked="0"/>
    </xf>
    <xf numFmtId="0" fontId="50" fillId="0" borderId="100" xfId="0" applyFont="1" applyFill="1" applyBorder="1" applyAlignment="1" applyProtection="1">
      <alignment horizontal="center" vertical="center"/>
    </xf>
    <xf numFmtId="41" fontId="42" fillId="20" borderId="109" xfId="0" applyNumberFormat="1" applyFont="1" applyFill="1" applyBorder="1" applyAlignment="1" applyProtection="1">
      <alignment horizontal="center" vertical="center"/>
    </xf>
    <xf numFmtId="49" fontId="42" fillId="20" borderId="110" xfId="0" applyNumberFormat="1" applyFont="1" applyFill="1" applyBorder="1" applyAlignment="1" applyProtection="1">
      <alignment horizontal="center" vertical="center"/>
    </xf>
    <xf numFmtId="42" fontId="43" fillId="22" borderId="111" xfId="0" applyNumberFormat="1" applyFont="1" applyFill="1" applyBorder="1" applyAlignment="1" applyProtection="1">
      <alignment horizontal="right" vertical="center"/>
    </xf>
    <xf numFmtId="0" fontId="49" fillId="0" borderId="6" xfId="0" applyFont="1" applyFill="1" applyBorder="1" applyAlignment="1" applyProtection="1">
      <alignment horizontal="center" vertical="center"/>
    </xf>
    <xf numFmtId="0" fontId="0" fillId="0" borderId="56" xfId="0" applyNumberFormat="1" applyFont="1" applyFill="1" applyBorder="1" applyAlignment="1" applyProtection="1">
      <alignment horizontal="center" vertical="center"/>
    </xf>
    <xf numFmtId="0" fontId="0" fillId="0" borderId="0" xfId="0" applyProtection="1"/>
    <xf numFmtId="49" fontId="37" fillId="20" borderId="112" xfId="0" applyNumberFormat="1" applyFont="1" applyFill="1" applyBorder="1" applyAlignment="1" applyProtection="1">
      <alignment horizontal="center" vertical="center"/>
    </xf>
    <xf numFmtId="49" fontId="37" fillId="20" borderId="108" xfId="0" applyNumberFormat="1" applyFont="1" applyFill="1" applyBorder="1" applyAlignment="1" applyProtection="1">
      <alignment horizontal="center" vertical="center" wrapText="1"/>
    </xf>
    <xf numFmtId="49" fontId="37" fillId="17" borderId="0" xfId="0" applyNumberFormat="1" applyFont="1" applyFill="1" applyAlignment="1" applyProtection="1">
      <alignment horizontal="center" vertical="center"/>
    </xf>
    <xf numFmtId="49" fontId="37" fillId="0" borderId="0" xfId="0" applyNumberFormat="1" applyFont="1" applyAlignment="1" applyProtection="1">
      <alignment horizontal="center" vertical="center"/>
    </xf>
    <xf numFmtId="3" fontId="0" fillId="0" borderId="0" xfId="0" applyNumberFormat="1" applyProtection="1"/>
    <xf numFmtId="49" fontId="43" fillId="0" borderId="96" xfId="0" applyNumberFormat="1" applyFont="1" applyFill="1" applyBorder="1" applyAlignment="1" applyProtection="1">
      <alignment horizontal="center" vertical="center"/>
    </xf>
    <xf numFmtId="3" fontId="37" fillId="0" borderId="0" xfId="0" applyNumberFormat="1" applyFont="1" applyProtection="1"/>
    <xf numFmtId="3" fontId="0" fillId="15" borderId="0" xfId="0" applyNumberFormat="1" applyFill="1" applyProtection="1"/>
    <xf numFmtId="42" fontId="37" fillId="15" borderId="111"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7" fillId="0" borderId="0" xfId="0" applyFont="1" applyAlignment="1">
      <alignment horizontal="center" vertical="center"/>
    </xf>
    <xf numFmtId="0" fontId="50" fillId="0" borderId="0" xfId="0" applyFont="1" applyAlignment="1"/>
    <xf numFmtId="0" fontId="37" fillId="0" borderId="15" xfId="0" applyFont="1" applyBorder="1" applyAlignment="1">
      <alignment horizontal="center" vertical="center"/>
    </xf>
    <xf numFmtId="0" fontId="0" fillId="0" borderId="16" xfId="0" applyBorder="1"/>
    <xf numFmtId="0" fontId="37" fillId="0" borderId="17" xfId="0" applyFont="1" applyBorder="1" applyAlignment="1">
      <alignment horizontal="center" vertical="center"/>
    </xf>
    <xf numFmtId="0" fontId="0" fillId="0" borderId="10"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42" fillId="24" borderId="18" xfId="0" applyFont="1" applyFill="1" applyBorder="1" applyAlignment="1">
      <alignment horizontal="center" vertical="center" wrapText="1"/>
    </xf>
    <xf numFmtId="0" fontId="37" fillId="0" borderId="0" xfId="0" applyFont="1" applyBorder="1" applyAlignment="1">
      <alignment vertical="top"/>
    </xf>
    <xf numFmtId="0" fontId="42" fillId="24" borderId="18" xfId="0" applyFont="1" applyFill="1" applyBorder="1" applyAlignment="1">
      <alignment horizontal="center" vertical="center"/>
    </xf>
    <xf numFmtId="0" fontId="0" fillId="0" borderId="90" xfId="0" applyBorder="1" applyAlignment="1">
      <alignment horizontal="center" vertical="center"/>
    </xf>
    <xf numFmtId="0" fontId="37" fillId="0" borderId="0" xfId="0" applyFont="1" applyBorder="1" applyAlignment="1">
      <alignment vertical="top" wrapText="1"/>
    </xf>
    <xf numFmtId="0" fontId="0" fillId="0" borderId="90" xfId="0" applyFont="1" applyBorder="1" applyAlignment="1">
      <alignment horizontal="center" vertical="center"/>
    </xf>
    <xf numFmtId="0" fontId="37" fillId="0" borderId="15" xfId="0" applyFont="1" applyBorder="1" applyAlignment="1">
      <alignment vertical="top"/>
    </xf>
    <xf numFmtId="0" fontId="37" fillId="0" borderId="15" xfId="0" applyFont="1" applyBorder="1" applyAlignment="1">
      <alignment vertical="top" wrapText="1"/>
    </xf>
    <xf numFmtId="165" fontId="42" fillId="15" borderId="0" xfId="0" applyNumberFormat="1" applyFont="1" applyFill="1" applyAlignment="1">
      <alignment horizontal="center" vertical="center"/>
    </xf>
    <xf numFmtId="0" fontId="42" fillId="15" borderId="0" xfId="0" applyFont="1" applyFill="1" applyAlignment="1">
      <alignment vertical="center" wrapText="1"/>
    </xf>
    <xf numFmtId="165" fontId="42" fillId="15" borderId="0" xfId="0" applyNumberFormat="1" applyFont="1" applyFill="1" applyBorder="1" applyAlignment="1">
      <alignment horizontal="center" vertical="center"/>
    </xf>
    <xf numFmtId="0" fontId="42" fillId="15" borderId="0" xfId="0" applyFont="1" applyFill="1" applyBorder="1" applyAlignment="1">
      <alignment vertical="center" wrapText="1"/>
    </xf>
    <xf numFmtId="9" fontId="42" fillId="15" borderId="0" xfId="0" applyNumberFormat="1" applyFont="1" applyFill="1" applyAlignment="1">
      <alignment horizontal="left" vertical="center" wrapText="1"/>
    </xf>
    <xf numFmtId="0" fontId="0" fillId="0" borderId="113" xfId="0" applyBorder="1"/>
    <xf numFmtId="0" fontId="0" fillId="0" borderId="113" xfId="0" applyBorder="1" applyAlignment="1">
      <alignment vertical="center"/>
    </xf>
    <xf numFmtId="0" fontId="0" fillId="0" borderId="113" xfId="0" applyFill="1" applyBorder="1" applyAlignment="1">
      <alignment horizontal="left" vertical="center"/>
    </xf>
    <xf numFmtId="0" fontId="0" fillId="0" borderId="113" xfId="0" applyFill="1" applyBorder="1" applyAlignment="1">
      <alignment vertical="center"/>
    </xf>
    <xf numFmtId="0" fontId="0" fillId="0" borderId="113" xfId="0" applyFill="1" applyBorder="1" applyAlignment="1">
      <alignment vertical="center" wrapText="1"/>
    </xf>
    <xf numFmtId="41" fontId="38" fillId="0" borderId="19"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2" xfId="0" applyFill="1" applyBorder="1" applyAlignment="1">
      <alignment horizontal="justify" vertical="center" wrapText="1"/>
    </xf>
    <xf numFmtId="0" fontId="0" fillId="15" borderId="20"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Border="1" applyAlignment="1">
      <alignment horizontal="center" vertical="center"/>
    </xf>
    <xf numFmtId="0" fontId="0" fillId="0" borderId="22" xfId="0" applyFill="1" applyBorder="1" applyAlignment="1">
      <alignment vertical="center" wrapText="1"/>
    </xf>
    <xf numFmtId="0" fontId="0" fillId="0" borderId="14" xfId="0" applyFill="1" applyBorder="1" applyAlignment="1">
      <alignment horizontal="justify" vertical="center" wrapText="1"/>
    </xf>
    <xf numFmtId="0" fontId="42" fillId="24" borderId="23" xfId="0" applyFont="1" applyFill="1" applyBorder="1" applyAlignment="1">
      <alignment horizontal="center" vertical="center" wrapText="1"/>
    </xf>
    <xf numFmtId="0" fontId="42" fillId="24" borderId="24" xfId="0" applyFont="1" applyFill="1" applyBorder="1" applyAlignment="1">
      <alignment horizontal="center" vertical="center"/>
    </xf>
    <xf numFmtId="0" fontId="0" fillId="0" borderId="25" xfId="0" applyBorder="1"/>
    <xf numFmtId="0" fontId="0" fillId="0" borderId="26" xfId="0" applyBorder="1"/>
    <xf numFmtId="0" fontId="37" fillId="0" borderId="21" xfId="0" applyFont="1" applyBorder="1" applyAlignment="1">
      <alignment horizontal="center" vertical="center"/>
    </xf>
    <xf numFmtId="0" fontId="0" fillId="0" borderId="22" xfId="0" applyBorder="1" applyAlignment="1">
      <alignment vertical="center"/>
    </xf>
    <xf numFmtId="0" fontId="0" fillId="0" borderId="14" xfId="0" applyBorder="1" applyAlignment="1">
      <alignment horizontal="justify" vertical="center" wrapText="1"/>
    </xf>
    <xf numFmtId="0" fontId="0" fillId="15" borderId="27" xfId="0" applyFill="1" applyBorder="1" applyAlignment="1">
      <alignment horizontal="center" vertical="center"/>
    </xf>
    <xf numFmtId="0" fontId="0" fillId="15" borderId="26" xfId="0" applyFill="1" applyBorder="1" applyAlignment="1">
      <alignment horizontal="left" vertical="center"/>
    </xf>
    <xf numFmtId="0" fontId="0" fillId="15" borderId="28" xfId="0" applyFill="1" applyBorder="1" applyAlignment="1">
      <alignment horizontal="justify" vertical="center" wrapText="1"/>
    </xf>
    <xf numFmtId="0" fontId="0" fillId="15" borderId="21" xfId="0" applyFill="1" applyBorder="1" applyAlignment="1">
      <alignment horizontal="center" vertical="center"/>
    </xf>
    <xf numFmtId="0" fontId="0" fillId="15" borderId="22" xfId="0" applyFill="1" applyBorder="1" applyAlignment="1">
      <alignment vertical="center" wrapText="1"/>
    </xf>
    <xf numFmtId="0" fontId="0" fillId="15" borderId="14" xfId="0" applyFill="1" applyBorder="1" applyAlignment="1">
      <alignment horizontal="justify" vertical="center" wrapText="1"/>
    </xf>
    <xf numFmtId="0" fontId="0" fillId="0" borderId="29" xfId="0" applyBorder="1" applyAlignment="1">
      <alignment horizontal="center" vertical="center"/>
    </xf>
    <xf numFmtId="0" fontId="0" fillId="0" borderId="30" xfId="0" applyFill="1" applyBorder="1" applyAlignment="1">
      <alignment vertical="center" wrapText="1"/>
    </xf>
    <xf numFmtId="0" fontId="0" fillId="0" borderId="28" xfId="0" applyFill="1" applyBorder="1" applyAlignment="1">
      <alignment horizontal="justify" vertical="center" wrapText="1"/>
    </xf>
    <xf numFmtId="0" fontId="0" fillId="15" borderId="29" xfId="0" applyFill="1" applyBorder="1" applyAlignment="1">
      <alignment horizontal="center" vertical="center"/>
    </xf>
    <xf numFmtId="0" fontId="0" fillId="15" borderId="30" xfId="0" applyFill="1" applyBorder="1" applyAlignment="1">
      <alignment vertical="center" wrapText="1"/>
    </xf>
    <xf numFmtId="0" fontId="37" fillId="0" borderId="0"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vertical="center" wrapText="1"/>
    </xf>
    <xf numFmtId="0" fontId="0" fillId="0" borderId="20"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7" fillId="0" borderId="0" xfId="0" applyFont="1" applyBorder="1" applyAlignment="1">
      <alignment horizontal="center" vertical="center" wrapText="1"/>
    </xf>
    <xf numFmtId="0" fontId="0" fillId="0" borderId="0" xfId="0" applyBorder="1" applyAlignment="1">
      <alignment horizontal="center" vertical="center"/>
    </xf>
    <xf numFmtId="0" fontId="37" fillId="0" borderId="31" xfId="0" applyFont="1" applyFill="1" applyBorder="1" applyAlignment="1">
      <alignment horizontal="center" vertical="center"/>
    </xf>
    <xf numFmtId="0" fontId="49" fillId="0" borderId="0" xfId="0" applyFont="1" applyFill="1" applyBorder="1" applyAlignment="1" applyProtection="1">
      <alignment vertical="center"/>
    </xf>
    <xf numFmtId="0" fontId="0" fillId="0" borderId="0" xfId="0" applyBorder="1" applyProtection="1"/>
    <xf numFmtId="41" fontId="37" fillId="15" borderId="19" xfId="0" applyNumberFormat="1" applyFont="1" applyFill="1" applyBorder="1" applyAlignment="1" applyProtection="1">
      <alignment horizontal="right"/>
    </xf>
    <xf numFmtId="0" fontId="37" fillId="15" borderId="32" xfId="0" applyFont="1" applyFill="1" applyBorder="1" applyAlignment="1" applyProtection="1"/>
    <xf numFmtId="0" fontId="37" fillId="15" borderId="15" xfId="0" applyFont="1" applyFill="1" applyBorder="1" applyAlignment="1" applyProtection="1"/>
    <xf numFmtId="41" fontId="42" fillId="15" borderId="19" xfId="0" applyNumberFormat="1" applyFont="1" applyFill="1" applyBorder="1" applyAlignment="1" applyProtection="1">
      <alignment horizontal="right" vertical="center"/>
    </xf>
    <xf numFmtId="49" fontId="38" fillId="0" borderId="96" xfId="0" applyNumberFormat="1" applyFont="1" applyFill="1" applyBorder="1" applyAlignment="1" applyProtection="1">
      <alignment horizontal="center" vertical="center"/>
    </xf>
    <xf numFmtId="49" fontId="38" fillId="0" borderId="90" xfId="0" applyNumberFormat="1" applyFont="1" applyFill="1" applyBorder="1" applyAlignment="1" applyProtection="1">
      <alignment horizontal="center" vertical="center"/>
    </xf>
    <xf numFmtId="9" fontId="38" fillId="0" borderId="90" xfId="0" applyNumberFormat="1" applyFont="1" applyFill="1" applyBorder="1" applyAlignment="1" applyProtection="1">
      <alignment vertical="center" wrapText="1"/>
    </xf>
    <xf numFmtId="49" fontId="37" fillId="15" borderId="96" xfId="0" applyNumberFormat="1" applyFont="1" applyFill="1" applyBorder="1" applyAlignment="1" applyProtection="1">
      <alignment horizontal="center" vertical="center"/>
    </xf>
    <xf numFmtId="42" fontId="37" fillId="15" borderId="108" xfId="0" applyNumberFormat="1" applyFont="1" applyFill="1" applyBorder="1" applyAlignment="1" applyProtection="1">
      <alignment horizontal="right" vertical="center"/>
    </xf>
    <xf numFmtId="49" fontId="43" fillId="15" borderId="96" xfId="0" applyNumberFormat="1" applyFont="1" applyFill="1" applyBorder="1" applyAlignment="1" applyProtection="1">
      <alignment horizontal="center" vertical="center"/>
    </xf>
    <xf numFmtId="49" fontId="43" fillId="15" borderId="90" xfId="0" applyNumberFormat="1" applyFont="1" applyFill="1" applyBorder="1" applyAlignment="1" applyProtection="1">
      <alignment horizontal="center" vertical="center"/>
    </xf>
    <xf numFmtId="42" fontId="43" fillId="15" borderId="108" xfId="0" applyNumberFormat="1" applyFont="1" applyFill="1" applyBorder="1" applyAlignment="1" applyProtection="1">
      <alignment horizontal="right" vertical="center"/>
    </xf>
    <xf numFmtId="41" fontId="43" fillId="15" borderId="19" xfId="0" applyNumberFormat="1" applyFont="1" applyFill="1" applyBorder="1" applyAlignment="1" applyProtection="1">
      <alignment horizontal="right"/>
    </xf>
    <xf numFmtId="0" fontId="40" fillId="0" borderId="0" xfId="0" applyFont="1" applyFill="1" applyBorder="1" applyAlignment="1">
      <alignment vertical="center" wrapText="1"/>
    </xf>
    <xf numFmtId="3" fontId="54" fillId="26" borderId="90" xfId="0" applyNumberFormat="1" applyFont="1" applyFill="1" applyBorder="1" applyAlignment="1" applyProtection="1">
      <alignment vertical="center"/>
    </xf>
    <xf numFmtId="41" fontId="37" fillId="26" borderId="90" xfId="0" applyNumberFormat="1" applyFont="1" applyFill="1" applyBorder="1" applyAlignment="1" applyProtection="1">
      <alignment vertical="center"/>
    </xf>
    <xf numFmtId="0" fontId="49" fillId="21" borderId="9"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7"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7" fillId="0" borderId="0" xfId="0" applyFont="1" applyAlignment="1"/>
    <xf numFmtId="4" fontId="31" fillId="0" borderId="0" xfId="0" applyNumberFormat="1" applyFont="1" applyAlignment="1">
      <alignment horizontal="right" wrapText="1"/>
    </xf>
    <xf numFmtId="0" fontId="31" fillId="0" borderId="0" xfId="0" applyNumberFormat="1" applyFont="1" applyAlignment="1">
      <alignment horizontal="right" wrapText="1"/>
    </xf>
    <xf numFmtId="0" fontId="49" fillId="0" borderId="0" xfId="0" applyFont="1" applyFill="1" applyBorder="1" applyAlignment="1" applyProtection="1">
      <alignment horizontal="center" vertical="center"/>
    </xf>
    <xf numFmtId="0" fontId="32" fillId="0" borderId="19" xfId="0" applyFont="1" applyFill="1" applyBorder="1" applyAlignment="1"/>
    <xf numFmtId="181" fontId="32" fillId="0" borderId="19" xfId="24" applyNumberFormat="1" applyFont="1" applyFill="1" applyBorder="1" applyAlignment="1"/>
    <xf numFmtId="0" fontId="49" fillId="0" borderId="33" xfId="0" applyFont="1" applyFill="1" applyBorder="1" applyAlignment="1" applyProtection="1">
      <alignment horizontal="center" vertical="center"/>
    </xf>
    <xf numFmtId="0" fontId="0" fillId="0" borderId="0" xfId="0" applyFill="1" applyBorder="1" applyProtection="1"/>
    <xf numFmtId="0" fontId="0" fillId="0" borderId="33" xfId="0" applyFill="1" applyBorder="1" applyProtection="1"/>
    <xf numFmtId="0" fontId="37" fillId="20" borderId="34" xfId="0" applyFont="1" applyFill="1" applyBorder="1" applyAlignment="1" applyProtection="1">
      <alignment horizontal="center" vertical="center"/>
    </xf>
    <xf numFmtId="0" fontId="38" fillId="0" borderId="0" xfId="0" applyFont="1" applyBorder="1" applyAlignment="1" applyProtection="1">
      <protection locked="0"/>
    </xf>
    <xf numFmtId="171" fontId="38" fillId="0" borderId="0" xfId="23" applyNumberFormat="1" applyFont="1" applyBorder="1" applyAlignment="1" applyProtection="1">
      <alignment horizontal="center"/>
      <protection locked="0"/>
    </xf>
    <xf numFmtId="0" fontId="38" fillId="0" borderId="33" xfId="0" applyFont="1" applyBorder="1" applyProtection="1">
      <protection locked="0"/>
    </xf>
    <xf numFmtId="0" fontId="43" fillId="0" borderId="35" xfId="0" applyFont="1" applyFill="1" applyBorder="1" applyAlignment="1" applyProtection="1">
      <alignment horizontal="justify" vertical="top" wrapText="1"/>
      <protection locked="0"/>
    </xf>
    <xf numFmtId="0" fontId="33" fillId="0" borderId="19" xfId="0" applyFont="1" applyFill="1" applyBorder="1" applyAlignment="1"/>
    <xf numFmtId="171" fontId="43" fillId="0" borderId="2" xfId="0" applyNumberFormat="1" applyFont="1" applyFill="1" applyBorder="1" applyAlignment="1" applyProtection="1">
      <alignment horizontal="center" vertical="center"/>
      <protection locked="0"/>
    </xf>
    <xf numFmtId="44" fontId="0" fillId="0" borderId="0" xfId="0" applyNumberFormat="1"/>
    <xf numFmtId="0" fontId="31" fillId="0" borderId="0" xfId="0" applyNumberFormat="1" applyFont="1" applyAlignment="1">
      <alignment horizontal="left" wrapText="1"/>
    </xf>
    <xf numFmtId="49" fontId="34" fillId="15" borderId="12" xfId="0" applyNumberFormat="1" applyFont="1" applyFill="1" applyBorder="1" applyAlignment="1">
      <alignment horizontal="justify" vertical="justify" wrapText="1"/>
    </xf>
    <xf numFmtId="41" fontId="38" fillId="0" borderId="36" xfId="0" applyNumberFormat="1" applyFont="1" applyFill="1" applyBorder="1" applyAlignment="1" applyProtection="1">
      <alignment horizontal="right" vertical="center"/>
      <protection locked="0"/>
    </xf>
    <xf numFmtId="41" fontId="0" fillId="0" borderId="0" xfId="0" applyNumberFormat="1"/>
    <xf numFmtId="44" fontId="38" fillId="15" borderId="19" xfId="0" applyNumberFormat="1" applyFont="1" applyFill="1" applyBorder="1" applyAlignment="1" applyProtection="1">
      <alignment horizontal="right" vertical="center" wrapText="1"/>
      <protection locked="0"/>
    </xf>
    <xf numFmtId="0" fontId="35" fillId="0" borderId="19" xfId="0" applyFont="1" applyFill="1" applyBorder="1" applyAlignment="1"/>
    <xf numFmtId="181" fontId="32" fillId="0" borderId="0" xfId="24" applyNumberFormat="1" applyFont="1" applyFill="1" applyBorder="1" applyAlignment="1"/>
    <xf numFmtId="1" fontId="38" fillId="0" borderId="2" xfId="0" applyNumberFormat="1" applyFont="1" applyFill="1" applyBorder="1" applyAlignment="1" applyProtection="1">
      <alignment horizontal="center" vertical="center"/>
      <protection locked="0"/>
    </xf>
    <xf numFmtId="1" fontId="32" fillId="0" borderId="19" xfId="24" applyNumberFormat="1" applyFont="1" applyFill="1" applyBorder="1" applyAlignment="1">
      <alignment horizontal="center"/>
    </xf>
    <xf numFmtId="0" fontId="50" fillId="20" borderId="37" xfId="0" applyFont="1" applyFill="1" applyBorder="1" applyAlignment="1">
      <alignment horizontal="center" vertical="center" wrapText="1"/>
    </xf>
    <xf numFmtId="0" fontId="50" fillId="20" borderId="38" xfId="0" applyFont="1" applyFill="1" applyBorder="1" applyAlignment="1">
      <alignment horizontal="center" vertical="center" wrapText="1"/>
    </xf>
    <xf numFmtId="0" fontId="50" fillId="20" borderId="114" xfId="0" applyFont="1" applyFill="1" applyBorder="1" applyAlignment="1">
      <alignment horizontal="center" vertical="center" wrapText="1"/>
    </xf>
    <xf numFmtId="0" fontId="50" fillId="20" borderId="115" xfId="0" applyFont="1" applyFill="1" applyBorder="1" applyAlignment="1">
      <alignment horizontal="center" vertical="center" wrapText="1"/>
    </xf>
    <xf numFmtId="0" fontId="50" fillId="20" borderId="39" xfId="0" applyFont="1" applyFill="1" applyBorder="1" applyAlignment="1">
      <alignment horizontal="center" vertical="center" wrapText="1"/>
    </xf>
    <xf numFmtId="0" fontId="50" fillId="20" borderId="40" xfId="0" applyFont="1" applyFill="1" applyBorder="1" applyAlignment="1">
      <alignment horizontal="center" vertical="center" wrapText="1"/>
    </xf>
    <xf numFmtId="0" fontId="50" fillId="20" borderId="116" xfId="0" applyFont="1" applyFill="1" applyBorder="1" applyAlignment="1">
      <alignment horizontal="center" vertical="center" wrapText="1"/>
    </xf>
    <xf numFmtId="0" fontId="50" fillId="20" borderId="117" xfId="0" applyFont="1" applyFill="1" applyBorder="1" applyAlignment="1">
      <alignment horizontal="center" vertical="center" wrapText="1"/>
    </xf>
    <xf numFmtId="0" fontId="0" fillId="0" borderId="32"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37"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9" fontId="0" fillId="0" borderId="32" xfId="0" applyNumberFormat="1" applyFont="1" applyBorder="1" applyAlignment="1">
      <alignment horizontal="justify" vertical="center" wrapText="1"/>
    </xf>
    <xf numFmtId="0" fontId="0" fillId="0" borderId="41" xfId="0" applyBorder="1" applyAlignment="1">
      <alignment horizontal="justify" vertical="center" wrapText="1"/>
    </xf>
    <xf numFmtId="0" fontId="0" fillId="0" borderId="42" xfId="0" applyBorder="1" applyAlignment="1">
      <alignment horizontal="justify" vertical="center" wrapText="1"/>
    </xf>
    <xf numFmtId="0" fontId="0" fillId="0" borderId="17"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32" xfId="0" applyBorder="1" applyAlignment="1">
      <alignment horizontal="justify" vertical="center" wrapText="1"/>
    </xf>
    <xf numFmtId="0" fontId="0" fillId="0" borderId="32" xfId="0"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37" fillId="0" borderId="19" xfId="0" applyFont="1" applyBorder="1" applyAlignment="1">
      <alignment horizontal="center"/>
    </xf>
    <xf numFmtId="0" fontId="45" fillId="20" borderId="32" xfId="0" applyFont="1" applyFill="1" applyBorder="1" applyAlignment="1">
      <alignment horizontal="center" vertical="top" wrapText="1"/>
    </xf>
    <xf numFmtId="0" fontId="45" fillId="20" borderId="41" xfId="0" applyFont="1" applyFill="1" applyBorder="1" applyAlignment="1">
      <alignment horizontal="center" vertical="top" wrapText="1"/>
    </xf>
    <xf numFmtId="0" fontId="45" fillId="20" borderId="41" xfId="0" applyFont="1" applyFill="1" applyBorder="1" applyAlignment="1">
      <alignment horizontal="center" vertical="top"/>
    </xf>
    <xf numFmtId="0" fontId="45" fillId="20" borderId="42" xfId="0" applyFont="1" applyFill="1" applyBorder="1" applyAlignment="1">
      <alignment horizontal="center" vertical="top"/>
    </xf>
    <xf numFmtId="0" fontId="45" fillId="20" borderId="15" xfId="0" applyFont="1" applyFill="1" applyBorder="1" applyAlignment="1">
      <alignment horizontal="center" vertical="top"/>
    </xf>
    <xf numFmtId="0" fontId="45" fillId="20" borderId="0" xfId="0" applyFont="1" applyFill="1" applyBorder="1" applyAlignment="1">
      <alignment horizontal="center" vertical="top"/>
    </xf>
    <xf numFmtId="0" fontId="45" fillId="20" borderId="16" xfId="0" applyFont="1" applyFill="1" applyBorder="1" applyAlignment="1">
      <alignment horizontal="center" vertical="top"/>
    </xf>
    <xf numFmtId="0" fontId="49" fillId="21" borderId="17" xfId="0" applyFont="1" applyFill="1" applyBorder="1" applyAlignment="1">
      <alignment horizontal="left" vertical="center"/>
    </xf>
    <xf numFmtId="0" fontId="49" fillId="21" borderId="9" xfId="0" applyFont="1" applyFill="1" applyBorder="1" applyAlignment="1">
      <alignment horizontal="left" vertical="center"/>
    </xf>
    <xf numFmtId="0" fontId="37" fillId="0" borderId="19"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43" fillId="0" borderId="64" xfId="0" applyFont="1" applyFill="1" applyBorder="1" applyAlignment="1" applyProtection="1">
      <alignment horizontal="center" vertical="center" wrapText="1"/>
    </xf>
    <xf numFmtId="0" fontId="43" fillId="0" borderId="119"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9" fillId="0" borderId="78" xfId="24" applyFont="1" applyFill="1" applyBorder="1" applyAlignment="1" applyProtection="1">
      <alignment horizontal="left" vertical="center"/>
    </xf>
    <xf numFmtId="0" fontId="39" fillId="0" borderId="79" xfId="24" applyFont="1" applyFill="1" applyBorder="1" applyAlignment="1" applyProtection="1">
      <alignment horizontal="left" vertical="center"/>
    </xf>
    <xf numFmtId="0" fontId="39" fillId="0" borderId="80" xfId="24" applyFont="1" applyFill="1" applyBorder="1" applyAlignment="1" applyProtection="1">
      <alignment horizontal="left" vertical="center"/>
    </xf>
    <xf numFmtId="0" fontId="39" fillId="0" borderId="54" xfId="0" applyFont="1" applyFill="1" applyBorder="1" applyAlignment="1" applyProtection="1">
      <alignment horizontal="left" vertical="center" wrapText="1"/>
    </xf>
    <xf numFmtId="0" fontId="43" fillId="21" borderId="54" xfId="0" applyFont="1" applyFill="1" applyBorder="1" applyAlignment="1" applyProtection="1">
      <alignment horizontal="left" vertical="center" wrapText="1"/>
    </xf>
    <xf numFmtId="0" fontId="39" fillId="0" borderId="78" xfId="0" applyFont="1" applyFill="1" applyBorder="1" applyAlignment="1" applyProtection="1">
      <alignment horizontal="left" vertical="center" wrapText="1"/>
    </xf>
    <xf numFmtId="0" fontId="39" fillId="0" borderId="79" xfId="0" applyFont="1" applyFill="1" applyBorder="1" applyAlignment="1" applyProtection="1">
      <alignment horizontal="left" vertical="center" wrapText="1"/>
    </xf>
    <xf numFmtId="0" fontId="39" fillId="0" borderId="80"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xf>
    <xf numFmtId="1" fontId="43" fillId="20" borderId="28" xfId="24" applyNumberFormat="1" applyFont="1" applyFill="1" applyBorder="1" applyAlignment="1" applyProtection="1">
      <alignment horizontal="center" vertical="center" wrapText="1"/>
    </xf>
    <xf numFmtId="1" fontId="43" fillId="20" borderId="12" xfId="24" applyNumberFormat="1" applyFont="1" applyFill="1" applyBorder="1" applyAlignment="1" applyProtection="1">
      <alignment horizontal="center" vertical="center" wrapText="1"/>
    </xf>
    <xf numFmtId="0" fontId="48" fillId="21" borderId="118" xfId="24" applyFont="1" applyFill="1" applyBorder="1" applyAlignment="1" applyProtection="1">
      <alignment horizontal="right"/>
    </xf>
    <xf numFmtId="0" fontId="48" fillId="21" borderId="75" xfId="24" applyFont="1" applyFill="1" applyBorder="1" applyAlignment="1" applyProtection="1">
      <alignment horizontal="right"/>
    </xf>
    <xf numFmtId="0" fontId="61" fillId="14" borderId="45" xfId="24" applyFont="1" applyFill="1" applyBorder="1" applyAlignment="1" applyProtection="1">
      <alignment horizontal="left" vertical="center"/>
    </xf>
    <xf numFmtId="0" fontId="61" fillId="14" borderId="0" xfId="24" applyFont="1" applyFill="1" applyBorder="1" applyAlignment="1" applyProtection="1">
      <alignment horizontal="left" vertical="center"/>
    </xf>
    <xf numFmtId="0" fontId="61" fillId="14" borderId="46" xfId="24" applyFont="1" applyFill="1" applyBorder="1" applyAlignment="1" applyProtection="1">
      <alignment horizontal="left" vertical="center"/>
    </xf>
    <xf numFmtId="0" fontId="43" fillId="21" borderId="69" xfId="0" applyFont="1" applyFill="1" applyBorder="1" applyAlignment="1" applyProtection="1">
      <alignment horizontal="left" vertical="center" wrapText="1"/>
    </xf>
    <xf numFmtId="0" fontId="39" fillId="0" borderId="54" xfId="24" applyFont="1" applyFill="1" applyBorder="1" applyAlignment="1" applyProtection="1">
      <alignment horizontal="left" vertical="center"/>
    </xf>
    <xf numFmtId="0" fontId="43" fillId="20" borderId="43" xfId="24" applyFont="1" applyFill="1" applyBorder="1" applyAlignment="1" applyProtection="1">
      <alignment horizontal="center" vertical="center"/>
    </xf>
    <xf numFmtId="0" fontId="43" fillId="20" borderId="44" xfId="24" applyFont="1" applyFill="1" applyBorder="1" applyAlignment="1" applyProtection="1">
      <alignment horizontal="center" vertical="center"/>
    </xf>
    <xf numFmtId="0" fontId="43" fillId="20" borderId="11" xfId="24" applyFont="1" applyFill="1" applyBorder="1" applyAlignment="1" applyProtection="1">
      <alignment horizontal="center" vertical="center"/>
    </xf>
    <xf numFmtId="0" fontId="43" fillId="20" borderId="19" xfId="24" applyFont="1" applyFill="1" applyBorder="1" applyAlignment="1" applyProtection="1">
      <alignment horizontal="center" vertical="center"/>
    </xf>
    <xf numFmtId="3" fontId="43" fillId="20" borderId="44" xfId="24" applyNumberFormat="1" applyFont="1" applyFill="1" applyBorder="1" applyAlignment="1" applyProtection="1">
      <alignment horizontal="center" vertical="center" wrapText="1"/>
    </xf>
    <xf numFmtId="3" fontId="43" fillId="20" borderId="19" xfId="24" applyNumberFormat="1" applyFont="1" applyFill="1" applyBorder="1" applyAlignment="1" applyProtection="1">
      <alignment horizontal="center" vertical="center" wrapText="1"/>
    </xf>
    <xf numFmtId="0" fontId="49" fillId="0" borderId="9" xfId="0" applyFont="1" applyFill="1" applyBorder="1" applyAlignment="1" applyProtection="1">
      <alignment horizontal="left" vertical="center"/>
    </xf>
    <xf numFmtId="0" fontId="41" fillId="0" borderId="62" xfId="0" applyFont="1" applyFill="1" applyBorder="1" applyAlignment="1" applyProtection="1">
      <alignment horizontal="left" vertical="center" wrapText="1"/>
    </xf>
    <xf numFmtId="0" fontId="51" fillId="21" borderId="121" xfId="24" applyFont="1" applyFill="1" applyBorder="1" applyAlignment="1" applyProtection="1">
      <alignment horizontal="right"/>
    </xf>
    <xf numFmtId="0" fontId="51" fillId="21" borderId="77" xfId="24" applyFont="1" applyFill="1" applyBorder="1" applyAlignment="1" applyProtection="1">
      <alignment horizontal="right"/>
    </xf>
    <xf numFmtId="0" fontId="41" fillId="0" borderId="54" xfId="0" applyFont="1" applyFill="1" applyBorder="1" applyAlignment="1" applyProtection="1">
      <alignment horizontal="left" vertical="center" wrapText="1"/>
    </xf>
    <xf numFmtId="0" fontId="42" fillId="21" borderId="54" xfId="0" applyFont="1" applyFill="1" applyBorder="1" applyAlignment="1" applyProtection="1">
      <alignment horizontal="left" vertical="center" wrapText="1"/>
    </xf>
    <xf numFmtId="0" fontId="42" fillId="0" borderId="120" xfId="0" applyFont="1" applyFill="1" applyBorder="1" applyAlignment="1" applyProtection="1">
      <alignment horizontal="center"/>
    </xf>
    <xf numFmtId="0" fontId="42" fillId="0" borderId="41" xfId="0" applyFont="1" applyFill="1" applyBorder="1" applyAlignment="1" applyProtection="1">
      <alignment horizontal="center" vertical="center"/>
    </xf>
    <xf numFmtId="0" fontId="42" fillId="0" borderId="119" xfId="0" applyFont="1" applyFill="1" applyBorder="1" applyAlignment="1" applyProtection="1">
      <alignment horizontal="center" vertical="center"/>
    </xf>
    <xf numFmtId="0" fontId="41" fillId="15" borderId="1" xfId="0" applyFont="1" applyFill="1" applyBorder="1" applyAlignment="1">
      <alignment horizontal="left" vertical="center" wrapText="1"/>
    </xf>
    <xf numFmtId="0" fontId="41" fillId="15" borderId="3" xfId="0" applyFont="1" applyFill="1" applyBorder="1" applyAlignment="1">
      <alignment horizontal="left" vertical="center" wrapText="1"/>
    </xf>
    <xf numFmtId="0" fontId="41" fillId="0" borderId="55" xfId="0" applyFont="1" applyFill="1" applyBorder="1" applyAlignment="1" applyProtection="1">
      <alignment horizontal="left" vertical="center" wrapText="1"/>
    </xf>
    <xf numFmtId="0" fontId="41" fillId="0" borderId="54" xfId="24" applyFont="1" applyFill="1" applyBorder="1" applyAlignment="1" applyProtection="1">
      <alignment horizontal="left" vertical="center"/>
    </xf>
    <xf numFmtId="0" fontId="41" fillId="0" borderId="78" xfId="24" applyFont="1" applyFill="1" applyBorder="1" applyAlignment="1" applyProtection="1">
      <alignment horizontal="left" vertical="center"/>
    </xf>
    <xf numFmtId="0" fontId="41" fillId="0" borderId="79" xfId="24" applyFont="1" applyFill="1" applyBorder="1" applyAlignment="1" applyProtection="1">
      <alignment horizontal="left" vertical="center"/>
    </xf>
    <xf numFmtId="0" fontId="41" fillId="0" borderId="80" xfId="24" applyFont="1" applyFill="1" applyBorder="1" applyAlignment="1" applyProtection="1">
      <alignment horizontal="left" vertical="center"/>
    </xf>
    <xf numFmtId="0" fontId="41" fillId="0" borderId="78" xfId="0" applyFont="1" applyFill="1" applyBorder="1" applyAlignment="1" applyProtection="1">
      <alignment horizontal="left" vertical="center" wrapText="1"/>
    </xf>
    <xf numFmtId="0" fontId="41" fillId="0" borderId="79" xfId="0" applyFont="1" applyFill="1" applyBorder="1" applyAlignment="1" applyProtection="1">
      <alignment horizontal="left" vertical="center" wrapText="1"/>
    </xf>
    <xf numFmtId="0" fontId="41" fillId="0" borderId="80" xfId="0" applyFont="1" applyFill="1" applyBorder="1" applyAlignment="1" applyProtection="1">
      <alignment horizontal="left" vertical="center" wrapText="1"/>
    </xf>
    <xf numFmtId="0" fontId="42" fillId="20" borderId="19" xfId="24" applyFont="1" applyFill="1" applyBorder="1" applyAlignment="1" applyProtection="1">
      <alignment horizontal="center" vertical="center"/>
    </xf>
    <xf numFmtId="3" fontId="42" fillId="20" borderId="19" xfId="24" applyNumberFormat="1" applyFont="1" applyFill="1" applyBorder="1" applyAlignment="1" applyProtection="1">
      <alignment horizontal="center" vertical="center" wrapText="1"/>
    </xf>
    <xf numFmtId="1" fontId="42" fillId="20" borderId="19" xfId="24" applyNumberFormat="1" applyFont="1" applyFill="1" applyBorder="1" applyAlignment="1" applyProtection="1">
      <alignment horizontal="center" vertical="center" wrapText="1"/>
    </xf>
    <xf numFmtId="0" fontId="53" fillId="14" borderId="0" xfId="24" applyFont="1" applyFill="1" applyBorder="1" applyAlignment="1" applyProtection="1">
      <alignment horizontal="left" vertical="center"/>
    </xf>
    <xf numFmtId="0" fontId="42" fillId="21" borderId="69" xfId="0" applyFont="1" applyFill="1" applyBorder="1" applyAlignment="1" applyProtection="1">
      <alignment horizontal="left" vertical="center" wrapText="1"/>
    </xf>
    <xf numFmtId="170" fontId="26" fillId="20" borderId="122" xfId="0" applyNumberFormat="1" applyFont="1" applyFill="1" applyBorder="1" applyAlignment="1" applyProtection="1">
      <alignment horizontal="right" vertical="center"/>
    </xf>
    <xf numFmtId="170" fontId="26" fillId="20" borderId="94" xfId="0" applyNumberFormat="1" applyFont="1" applyFill="1" applyBorder="1" applyAlignment="1" applyProtection="1">
      <alignment horizontal="right" vertical="center"/>
    </xf>
    <xf numFmtId="0" fontId="54" fillId="20" borderId="123" xfId="0" applyFont="1" applyFill="1" applyBorder="1" applyAlignment="1" applyProtection="1">
      <alignment horizontal="center" vertical="center" wrapText="1"/>
    </xf>
    <xf numFmtId="0" fontId="54" fillId="20" borderId="124" xfId="0" applyFont="1" applyFill="1" applyBorder="1" applyAlignment="1" applyProtection="1">
      <alignment horizontal="center" vertical="center" wrapText="1"/>
    </xf>
    <xf numFmtId="0" fontId="54" fillId="20" borderId="125" xfId="0" applyFont="1" applyFill="1" applyBorder="1" applyAlignment="1" applyProtection="1">
      <alignment horizontal="center" vertical="center" wrapText="1"/>
    </xf>
    <xf numFmtId="0" fontId="54" fillId="20" borderId="126" xfId="0" applyFont="1" applyFill="1" applyBorder="1" applyAlignment="1" applyProtection="1">
      <alignment horizontal="center" vertical="center" wrapText="1"/>
    </xf>
    <xf numFmtId="165" fontId="54" fillId="20" borderId="127" xfId="0" applyNumberFormat="1" applyFont="1" applyFill="1" applyBorder="1" applyAlignment="1" applyProtection="1">
      <alignment horizontal="center" vertical="center" wrapText="1"/>
    </xf>
    <xf numFmtId="165" fontId="54" fillId="20" borderId="128" xfId="0" applyNumberFormat="1" applyFont="1" applyFill="1" applyBorder="1" applyAlignment="1" applyProtection="1">
      <alignment horizontal="center" vertical="center" wrapText="1"/>
    </xf>
    <xf numFmtId="170" fontId="50" fillId="0" borderId="129" xfId="0" applyNumberFormat="1" applyFont="1" applyBorder="1" applyAlignment="1" applyProtection="1">
      <alignment horizontal="center" vertical="center" wrapText="1"/>
    </xf>
    <xf numFmtId="170" fontId="50" fillId="0" borderId="130" xfId="0" applyNumberFormat="1" applyFont="1" applyBorder="1" applyAlignment="1" applyProtection="1">
      <alignment horizontal="center" vertical="center"/>
    </xf>
    <xf numFmtId="170" fontId="49" fillId="0" borderId="131" xfId="0" applyNumberFormat="1" applyFont="1" applyBorder="1" applyAlignment="1" applyProtection="1">
      <alignment horizontal="left" vertical="top"/>
    </xf>
    <xf numFmtId="170" fontId="49" fillId="0" borderId="99" xfId="0" applyNumberFormat="1" applyFont="1" applyBorder="1" applyAlignment="1" applyProtection="1">
      <alignment horizontal="left" vertical="top"/>
    </xf>
    <xf numFmtId="165" fontId="42" fillId="20" borderId="142" xfId="0" applyNumberFormat="1" applyFont="1" applyFill="1" applyBorder="1" applyAlignment="1">
      <alignment horizontal="center" vertical="center" wrapText="1"/>
    </xf>
    <xf numFmtId="165" fontId="42" fillId="20" borderId="143" xfId="0" applyNumberFormat="1" applyFont="1" applyFill="1" applyBorder="1" applyAlignment="1">
      <alignment horizontal="center" vertical="center" wrapText="1"/>
    </xf>
    <xf numFmtId="0" fontId="62" fillId="0" borderId="132" xfId="0" applyFont="1" applyFill="1" applyBorder="1" applyAlignment="1">
      <alignment horizontal="left" vertical="top" wrapText="1"/>
    </xf>
    <xf numFmtId="0" fontId="62" fillId="0" borderId="133" xfId="0" applyFont="1" applyFill="1" applyBorder="1" applyAlignment="1">
      <alignment horizontal="left" vertical="top"/>
    </xf>
    <xf numFmtId="0" fontId="62" fillId="0" borderId="134" xfId="0" applyFont="1" applyFill="1" applyBorder="1" applyAlignment="1">
      <alignment horizontal="left" vertical="top"/>
    </xf>
    <xf numFmtId="0" fontId="49" fillId="0" borderId="105" xfId="0" applyFont="1" applyFill="1" applyBorder="1" applyAlignment="1">
      <alignment horizontal="left"/>
    </xf>
    <xf numFmtId="0" fontId="49" fillId="0" borderId="0" xfId="0" applyFont="1" applyFill="1" applyBorder="1" applyAlignment="1">
      <alignment horizontal="left"/>
    </xf>
    <xf numFmtId="0" fontId="49" fillId="0" borderId="100" xfId="0" applyFont="1" applyFill="1" applyBorder="1" applyAlignment="1">
      <alignment horizontal="left"/>
    </xf>
    <xf numFmtId="41" fontId="42" fillId="20" borderId="135" xfId="0" applyNumberFormat="1" applyFont="1" applyFill="1" applyBorder="1" applyAlignment="1">
      <alignment horizontal="center" vertical="center" wrapText="1"/>
    </xf>
    <xf numFmtId="41" fontId="42" fillId="20" borderId="136" xfId="0" applyNumberFormat="1" applyFont="1" applyFill="1" applyBorder="1" applyAlignment="1">
      <alignment horizontal="center" vertical="center" wrapText="1"/>
    </xf>
    <xf numFmtId="41" fontId="42" fillId="20" borderId="137" xfId="0" applyNumberFormat="1" applyFont="1" applyFill="1" applyBorder="1" applyAlignment="1">
      <alignment horizontal="center" vertical="center" wrapText="1"/>
    </xf>
    <xf numFmtId="41" fontId="42" fillId="20" borderId="138" xfId="0" applyNumberFormat="1" applyFont="1" applyFill="1" applyBorder="1" applyAlignment="1">
      <alignment horizontal="center" vertical="center" wrapText="1"/>
    </xf>
    <xf numFmtId="0" fontId="42" fillId="20" borderId="139" xfId="0" applyFont="1" applyFill="1" applyBorder="1" applyAlignment="1">
      <alignment horizontal="center" vertical="center" wrapText="1"/>
    </xf>
    <xf numFmtId="0" fontId="42" fillId="20" borderId="140" xfId="0" applyFont="1" applyFill="1" applyBorder="1" applyAlignment="1">
      <alignment horizontal="center" vertical="center" wrapText="1"/>
    </xf>
    <xf numFmtId="0" fontId="42" fillId="20" borderId="141" xfId="0" applyFont="1" applyFill="1" applyBorder="1" applyAlignment="1">
      <alignment horizontal="center" vertical="center" wrapText="1"/>
    </xf>
    <xf numFmtId="0" fontId="42" fillId="20" borderId="137" xfId="0" applyFont="1" applyFill="1" applyBorder="1" applyAlignment="1">
      <alignment horizontal="center" vertical="center" wrapText="1"/>
    </xf>
    <xf numFmtId="41" fontId="42" fillId="20" borderId="144" xfId="0" applyNumberFormat="1" applyFont="1" applyFill="1" applyBorder="1" applyAlignment="1">
      <alignment horizontal="center" vertical="center" wrapText="1"/>
    </xf>
    <xf numFmtId="41" fontId="42" fillId="20" borderId="0" xfId="0" applyNumberFormat="1" applyFont="1" applyFill="1" applyBorder="1" applyAlignment="1">
      <alignment horizontal="center" vertical="center" wrapText="1"/>
    </xf>
    <xf numFmtId="0" fontId="0" fillId="20" borderId="0" xfId="0" applyFont="1" applyFill="1" applyBorder="1"/>
    <xf numFmtId="41" fontId="42" fillId="20" borderId="145" xfId="0" applyNumberFormat="1" applyFont="1" applyFill="1" applyBorder="1" applyAlignment="1">
      <alignment horizontal="center" vertical="center" wrapText="1"/>
    </xf>
    <xf numFmtId="41" fontId="42" fillId="20" borderId="146" xfId="0" applyNumberFormat="1" applyFont="1" applyFill="1" applyBorder="1" applyAlignment="1">
      <alignment horizontal="center" vertical="center" wrapText="1"/>
    </xf>
    <xf numFmtId="44" fontId="38" fillId="15" borderId="19" xfId="0" applyNumberFormat="1" applyFont="1" applyFill="1" applyBorder="1" applyAlignment="1" applyProtection="1">
      <alignment horizontal="right" vertical="center" wrapText="1"/>
      <protection locked="0"/>
    </xf>
    <xf numFmtId="44" fontId="38" fillId="0" borderId="2" xfId="0" applyNumberFormat="1" applyFont="1" applyFill="1" applyBorder="1" applyAlignment="1" applyProtection="1">
      <alignment horizontal="right" vertical="center" wrapText="1"/>
      <protection locked="0"/>
    </xf>
    <xf numFmtId="44" fontId="38" fillId="0" borderId="1" xfId="0" applyNumberFormat="1" applyFont="1" applyFill="1" applyBorder="1" applyAlignment="1" applyProtection="1">
      <alignment horizontal="right" vertical="center" wrapText="1"/>
      <protection locked="0"/>
    </xf>
    <xf numFmtId="44" fontId="38" fillId="0" borderId="3" xfId="0" applyNumberFormat="1" applyFont="1" applyFill="1" applyBorder="1" applyAlignment="1" applyProtection="1">
      <alignment horizontal="right" vertical="center" wrapText="1"/>
      <protection locked="0"/>
    </xf>
    <xf numFmtId="44" fontId="38" fillId="0" borderId="19" xfId="0" applyNumberFormat="1" applyFont="1" applyFill="1" applyBorder="1" applyAlignment="1" applyProtection="1">
      <alignment horizontal="right" vertical="center" wrapText="1"/>
      <protection locked="0"/>
    </xf>
    <xf numFmtId="44" fontId="38" fillId="15" borderId="4" xfId="0" applyNumberFormat="1" applyFont="1" applyFill="1" applyBorder="1" applyAlignment="1" applyProtection="1">
      <alignment horizontal="right" vertical="center" wrapText="1"/>
      <protection locked="0"/>
    </xf>
    <xf numFmtId="44" fontId="43" fillId="0" borderId="2" xfId="0" applyNumberFormat="1" applyFont="1" applyFill="1" applyBorder="1" applyAlignment="1" applyProtection="1">
      <alignment horizontal="right" vertical="center" wrapText="1"/>
      <protection locked="0"/>
    </xf>
    <xf numFmtId="44" fontId="43" fillId="0" borderId="1" xfId="0" applyNumberFormat="1" applyFont="1" applyFill="1" applyBorder="1" applyAlignment="1" applyProtection="1">
      <alignment horizontal="right" vertical="center" wrapText="1"/>
      <protection locked="0"/>
    </xf>
    <xf numFmtId="44" fontId="43" fillId="0" borderId="3" xfId="0" applyNumberFormat="1" applyFont="1" applyFill="1" applyBorder="1" applyAlignment="1" applyProtection="1">
      <alignment horizontal="right" vertical="center" wrapText="1"/>
      <protection locked="0"/>
    </xf>
    <xf numFmtId="44" fontId="43" fillId="15" borderId="2" xfId="0" applyNumberFormat="1" applyFont="1" applyFill="1" applyBorder="1" applyAlignment="1" applyProtection="1">
      <alignment horizontal="right" vertical="center" wrapText="1"/>
      <protection locked="0"/>
    </xf>
    <xf numFmtId="44" fontId="43" fillId="15" borderId="1" xfId="0" applyNumberFormat="1" applyFont="1" applyFill="1" applyBorder="1" applyAlignment="1" applyProtection="1">
      <alignment horizontal="right" vertical="center" wrapText="1"/>
      <protection locked="0"/>
    </xf>
    <xf numFmtId="44" fontId="43" fillId="15" borderId="50" xfId="0" applyNumberFormat="1" applyFont="1" applyFill="1" applyBorder="1" applyAlignment="1" applyProtection="1">
      <alignment horizontal="right" vertical="center" wrapText="1"/>
      <protection locked="0"/>
    </xf>
    <xf numFmtId="44" fontId="43" fillId="15" borderId="3" xfId="0" applyNumberFormat="1" applyFont="1" applyFill="1" applyBorder="1" applyAlignment="1" applyProtection="1">
      <alignment horizontal="right" vertical="center" wrapText="1"/>
      <protection locked="0"/>
    </xf>
    <xf numFmtId="44" fontId="38" fillId="0" borderId="18" xfId="0" applyNumberFormat="1" applyFont="1" applyFill="1" applyBorder="1" applyAlignment="1" applyProtection="1">
      <alignment horizontal="right" vertical="center" wrapText="1"/>
      <protection locked="0"/>
    </xf>
    <xf numFmtId="3" fontId="38" fillId="0" borderId="0" xfId="0" applyNumberFormat="1" applyFont="1" applyAlignment="1">
      <alignment horizontal="center"/>
    </xf>
    <xf numFmtId="0" fontId="38" fillId="0" borderId="0" xfId="0" applyFont="1" applyAlignment="1">
      <alignment horizontal="center"/>
    </xf>
    <xf numFmtId="44" fontId="38" fillId="0" borderId="150" xfId="0" applyNumberFormat="1" applyFont="1" applyFill="1" applyBorder="1" applyAlignment="1" applyProtection="1">
      <alignment horizontal="right" vertical="center" wrapText="1"/>
      <protection locked="0"/>
    </xf>
    <xf numFmtId="44" fontId="38" fillId="0" borderId="151" xfId="0" applyNumberFormat="1" applyFont="1" applyFill="1" applyBorder="1" applyAlignment="1" applyProtection="1">
      <alignment horizontal="right" vertical="center" wrapText="1"/>
      <protection locked="0"/>
    </xf>
    <xf numFmtId="44" fontId="38" fillId="0" borderId="152" xfId="0" applyNumberFormat="1" applyFont="1" applyFill="1" applyBorder="1" applyAlignment="1" applyProtection="1">
      <alignment horizontal="right" vertical="center" wrapText="1"/>
      <protection locked="0"/>
    </xf>
    <xf numFmtId="44" fontId="38" fillId="0" borderId="147" xfId="0" applyNumberFormat="1" applyFont="1" applyFill="1" applyBorder="1" applyAlignment="1" applyProtection="1">
      <alignment horizontal="right" vertical="center" wrapText="1"/>
      <protection locked="0"/>
    </xf>
    <xf numFmtId="44" fontId="38" fillId="0" borderId="148" xfId="0" applyNumberFormat="1" applyFont="1" applyFill="1" applyBorder="1" applyAlignment="1" applyProtection="1">
      <alignment horizontal="right" vertical="center" wrapText="1"/>
      <protection locked="0"/>
    </xf>
    <xf numFmtId="44" fontId="38" fillId="0" borderId="149" xfId="0" applyNumberFormat="1" applyFont="1" applyFill="1" applyBorder="1" applyAlignment="1" applyProtection="1">
      <alignment horizontal="right" vertical="center" wrapText="1"/>
      <protection locked="0"/>
    </xf>
    <xf numFmtId="0" fontId="37" fillId="20" borderId="34" xfId="0" applyFont="1" applyFill="1" applyBorder="1" applyAlignment="1" applyProtection="1">
      <alignment horizontal="center" vertical="center"/>
    </xf>
    <xf numFmtId="0" fontId="37" fillId="20" borderId="17" xfId="0" applyFont="1" applyFill="1" applyBorder="1" applyAlignment="1" applyProtection="1">
      <alignment horizontal="center" wrapText="1"/>
    </xf>
    <xf numFmtId="0" fontId="37" fillId="20" borderId="9" xfId="0" applyFont="1" applyFill="1" applyBorder="1" applyAlignment="1" applyProtection="1">
      <alignment horizontal="center" wrapText="1"/>
    </xf>
    <xf numFmtId="0" fontId="37" fillId="20" borderId="10" xfId="0" applyFont="1" applyFill="1" applyBorder="1" applyAlignment="1" applyProtection="1">
      <alignment horizontal="center" wrapText="1"/>
    </xf>
    <xf numFmtId="3" fontId="38" fillId="0" borderId="0" xfId="0" applyNumberFormat="1" applyFont="1" applyBorder="1" applyAlignment="1" applyProtection="1">
      <alignment horizontal="center"/>
      <protection locked="0"/>
    </xf>
    <xf numFmtId="0" fontId="37" fillId="20" borderId="32" xfId="0" applyFont="1" applyFill="1" applyBorder="1" applyAlignment="1" applyProtection="1">
      <alignment horizontal="center"/>
    </xf>
    <xf numFmtId="0" fontId="37" fillId="20" borderId="41" xfId="0" applyFont="1" applyFill="1" applyBorder="1" applyAlignment="1" applyProtection="1">
      <alignment horizontal="center"/>
    </xf>
    <xf numFmtId="0" fontId="37" fillId="20" borderId="42" xfId="0" applyFont="1" applyFill="1" applyBorder="1" applyAlignment="1" applyProtection="1">
      <alignment horizontal="center"/>
    </xf>
    <xf numFmtId="0" fontId="37" fillId="20" borderId="32" xfId="0" applyFont="1" applyFill="1" applyBorder="1" applyAlignment="1" applyProtection="1">
      <alignment horizontal="center" vertical="center" wrapText="1"/>
    </xf>
    <xf numFmtId="0" fontId="37" fillId="20" borderId="41" xfId="0" applyFont="1" applyFill="1" applyBorder="1" applyAlignment="1" applyProtection="1">
      <alignment horizontal="center" vertical="center" wrapText="1"/>
    </xf>
    <xf numFmtId="0" fontId="37" fillId="20" borderId="42" xfId="0" applyFont="1" applyFill="1" applyBorder="1" applyAlignment="1" applyProtection="1">
      <alignment horizontal="center" vertical="center" wrapText="1"/>
    </xf>
    <xf numFmtId="0" fontId="37" fillId="20" borderId="15" xfId="0" applyFont="1" applyFill="1" applyBorder="1" applyAlignment="1" applyProtection="1">
      <alignment horizontal="center" vertical="center" wrapText="1"/>
    </xf>
    <xf numFmtId="0" fontId="37" fillId="20" borderId="0" xfId="0" applyFont="1" applyFill="1" applyBorder="1" applyAlignment="1" applyProtection="1">
      <alignment horizontal="center" vertical="center" wrapText="1"/>
    </xf>
    <xf numFmtId="0" fontId="37" fillId="20" borderId="16" xfId="0" applyFont="1" applyFill="1" applyBorder="1" applyAlignment="1" applyProtection="1">
      <alignment horizontal="center" vertical="center" wrapText="1"/>
    </xf>
    <xf numFmtId="0" fontId="37" fillId="20" borderId="17" xfId="0" applyFont="1" applyFill="1" applyBorder="1" applyAlignment="1" applyProtection="1">
      <alignment horizontal="center" vertical="center" wrapText="1"/>
    </xf>
    <xf numFmtId="0" fontId="37" fillId="20" borderId="9" xfId="0" applyFont="1" applyFill="1" applyBorder="1" applyAlignment="1" applyProtection="1">
      <alignment horizontal="center" vertical="center" wrapText="1"/>
    </xf>
    <xf numFmtId="0" fontId="37" fillId="20" borderId="10" xfId="0" applyFont="1" applyFill="1" applyBorder="1" applyAlignment="1" applyProtection="1">
      <alignment horizontal="center" vertical="center" wrapText="1"/>
    </xf>
    <xf numFmtId="0" fontId="37" fillId="20" borderId="48"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49" xfId="0" applyFont="1" applyFill="1" applyBorder="1" applyAlignment="1" applyProtection="1">
      <alignment horizontal="center" vertical="center" wrapText="1"/>
    </xf>
    <xf numFmtId="0" fontId="37" fillId="20" borderId="17" xfId="0" applyFont="1" applyFill="1" applyBorder="1" applyAlignment="1" applyProtection="1">
      <alignment horizontal="center" vertical="center"/>
    </xf>
    <xf numFmtId="0" fontId="37" fillId="20" borderId="9" xfId="0" applyFont="1" applyFill="1" applyBorder="1" applyAlignment="1" applyProtection="1">
      <alignment horizontal="center" vertical="center"/>
    </xf>
    <xf numFmtId="0" fontId="37" fillId="20" borderId="10" xfId="0" applyFont="1" applyFill="1" applyBorder="1" applyAlignment="1" applyProtection="1">
      <alignment horizontal="center" vertical="center"/>
    </xf>
    <xf numFmtId="0" fontId="37" fillId="20" borderId="0" xfId="0" applyFont="1" applyFill="1" applyBorder="1" applyAlignment="1" applyProtection="1">
      <alignment horizontal="center" vertical="center"/>
    </xf>
    <xf numFmtId="0" fontId="37" fillId="20" borderId="16" xfId="0" applyFont="1" applyFill="1" applyBorder="1" applyAlignment="1" applyProtection="1">
      <alignment horizontal="center" vertical="center"/>
    </xf>
    <xf numFmtId="0" fontId="37" fillId="20" borderId="15" xfId="0" applyFont="1" applyFill="1" applyBorder="1" applyAlignment="1" applyProtection="1">
      <alignment horizontal="center" vertical="center"/>
    </xf>
    <xf numFmtId="0" fontId="49" fillId="0" borderId="39" xfId="0" applyFont="1" applyFill="1" applyBorder="1" applyAlignment="1" applyProtection="1">
      <alignment horizontal="center" vertical="center"/>
    </xf>
    <xf numFmtId="0" fontId="49" fillId="0" borderId="47" xfId="0" applyFont="1" applyFill="1" applyBorder="1" applyAlignment="1" applyProtection="1">
      <alignment horizontal="center" vertical="center"/>
    </xf>
    <xf numFmtId="0" fontId="49" fillId="0" borderId="40" xfId="0" applyFont="1" applyFill="1" applyBorder="1" applyAlignment="1" applyProtection="1">
      <alignment horizontal="center" vertical="center"/>
    </xf>
    <xf numFmtId="0" fontId="49" fillId="0" borderId="0" xfId="0" applyFont="1" applyFill="1" applyBorder="1" applyAlignment="1" applyProtection="1">
      <alignment horizontal="left" vertical="center" wrapText="1"/>
    </xf>
    <xf numFmtId="0" fontId="37" fillId="20" borderId="7" xfId="0" applyFont="1" applyFill="1" applyBorder="1" applyAlignment="1" applyProtection="1">
      <alignment horizontal="center" vertical="center"/>
    </xf>
    <xf numFmtId="0" fontId="37" fillId="20" borderId="32" xfId="0" applyFont="1" applyFill="1" applyBorder="1" applyAlignment="1" applyProtection="1">
      <alignment horizontal="center" vertical="center"/>
    </xf>
    <xf numFmtId="0" fontId="37" fillId="20" borderId="19" xfId="0" applyFont="1" applyFill="1" applyBorder="1" applyAlignment="1" applyProtection="1">
      <alignment horizontal="center" vertical="center"/>
    </xf>
    <xf numFmtId="0" fontId="37" fillId="20" borderId="19" xfId="0" applyFont="1" applyFill="1" applyBorder="1" applyAlignment="1" applyProtection="1">
      <alignment horizontal="center" vertical="center" wrapText="1"/>
    </xf>
    <xf numFmtId="49" fontId="42" fillId="20" borderId="153" xfId="0" applyNumberFormat="1" applyFont="1" applyFill="1" applyBorder="1" applyAlignment="1" applyProtection="1">
      <alignment horizontal="center" vertical="center"/>
    </xf>
    <xf numFmtId="49" fontId="42" fillId="20" borderId="154" xfId="0" applyNumberFormat="1" applyFont="1" applyFill="1" applyBorder="1" applyAlignment="1" applyProtection="1">
      <alignment horizontal="center" vertical="center"/>
    </xf>
    <xf numFmtId="49" fontId="42" fillId="20" borderId="155" xfId="0" applyNumberFormat="1" applyFont="1" applyFill="1" applyBorder="1" applyAlignment="1" applyProtection="1">
      <alignment horizontal="center" vertical="center"/>
    </xf>
    <xf numFmtId="49" fontId="42" fillId="20" borderId="156" xfId="0" applyNumberFormat="1" applyFont="1" applyFill="1" applyBorder="1" applyAlignment="1" applyProtection="1">
      <alignment horizontal="center" vertical="center"/>
    </xf>
    <xf numFmtId="0" fontId="50" fillId="0" borderId="105"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100" xfId="0" applyFont="1" applyFill="1" applyBorder="1" applyAlignment="1" applyProtection="1">
      <alignment horizontal="center" vertical="center"/>
    </xf>
    <xf numFmtId="0" fontId="50" fillId="0" borderId="157" xfId="0" applyFont="1" applyFill="1" applyBorder="1" applyAlignment="1" applyProtection="1">
      <alignment horizontal="center" vertical="center"/>
    </xf>
    <xf numFmtId="0" fontId="50" fillId="0" borderId="107" xfId="0" applyFont="1" applyFill="1" applyBorder="1" applyAlignment="1" applyProtection="1">
      <alignment horizontal="center" vertical="center"/>
    </xf>
    <xf numFmtId="0" fontId="50" fillId="0" borderId="158" xfId="0" applyFont="1" applyFill="1" applyBorder="1" applyAlignment="1" applyProtection="1">
      <alignment horizontal="center" vertical="center"/>
    </xf>
    <xf numFmtId="0" fontId="47" fillId="15" borderId="159" xfId="0" applyFont="1" applyFill="1" applyBorder="1" applyAlignment="1" applyProtection="1">
      <alignment horizontal="right" vertical="center" wrapText="1"/>
    </xf>
    <xf numFmtId="0" fontId="47" fillId="15" borderId="160" xfId="0" applyFont="1" applyFill="1" applyBorder="1" applyAlignment="1" applyProtection="1">
      <alignment horizontal="right" vertical="center" wrapText="1"/>
    </xf>
    <xf numFmtId="0" fontId="47" fillId="15" borderId="161" xfId="0" applyFont="1" applyFill="1" applyBorder="1" applyAlignment="1" applyProtection="1">
      <alignment horizontal="right" vertical="center" wrapText="1"/>
    </xf>
    <xf numFmtId="0" fontId="49" fillId="0" borderId="157" xfId="0" applyFont="1" applyFill="1" applyBorder="1" applyAlignment="1" applyProtection="1">
      <alignment horizontal="center" vertical="center"/>
    </xf>
    <xf numFmtId="0" fontId="49" fillId="0" borderId="107" xfId="0" applyFont="1" applyFill="1" applyBorder="1" applyAlignment="1" applyProtection="1">
      <alignment horizontal="center" vertical="center"/>
    </xf>
    <xf numFmtId="0" fontId="49" fillId="0" borderId="158" xfId="0" applyFont="1" applyFill="1" applyBorder="1" applyAlignment="1" applyProtection="1">
      <alignment horizontal="center" vertical="center"/>
    </xf>
    <xf numFmtId="0" fontId="49" fillId="0" borderId="105"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49" fontId="37" fillId="20" borderId="162" xfId="0" applyNumberFormat="1" applyFont="1" applyFill="1" applyBorder="1" applyAlignment="1" applyProtection="1">
      <alignment horizontal="center" vertical="center"/>
    </xf>
    <xf numFmtId="49" fontId="37" fillId="20" borderId="128" xfId="0" applyNumberFormat="1" applyFont="1" applyFill="1" applyBorder="1" applyAlignment="1" applyProtection="1">
      <alignment horizontal="center" vertical="center"/>
    </xf>
    <xf numFmtId="49" fontId="37" fillId="20" borderId="112" xfId="0" applyNumberFormat="1" applyFont="1" applyFill="1" applyBorder="1" applyAlignment="1" applyProtection="1">
      <alignment horizontal="center" vertical="center"/>
    </xf>
    <xf numFmtId="0" fontId="37" fillId="15" borderId="113" xfId="0" applyFont="1" applyFill="1" applyBorder="1" applyAlignment="1" applyProtection="1">
      <alignment horizontal="left" vertical="center" wrapText="1"/>
    </xf>
    <xf numFmtId="0" fontId="37" fillId="15" borderId="128" xfId="0" applyFont="1" applyFill="1" applyBorder="1" applyAlignment="1" applyProtection="1">
      <alignment horizontal="left" vertical="center" wrapText="1"/>
    </xf>
    <xf numFmtId="0" fontId="37" fillId="15" borderId="112" xfId="0" applyFont="1" applyFill="1" applyBorder="1" applyAlignment="1" applyProtection="1">
      <alignment horizontal="left" vertical="center" wrapText="1"/>
    </xf>
    <xf numFmtId="0" fontId="43" fillId="15" borderId="113" xfId="0" applyFont="1" applyFill="1" applyBorder="1" applyAlignment="1" applyProtection="1">
      <alignment horizontal="left" vertical="center" wrapText="1"/>
    </xf>
    <xf numFmtId="0" fontId="43" fillId="15" borderId="128" xfId="0" applyFont="1" applyFill="1" applyBorder="1" applyAlignment="1" applyProtection="1">
      <alignment horizontal="left" vertical="center" wrapText="1"/>
    </xf>
    <xf numFmtId="0" fontId="43" fillId="15" borderId="112" xfId="0" applyFont="1" applyFill="1" applyBorder="1" applyAlignment="1" applyProtection="1">
      <alignment horizontal="left" vertical="center" wrapText="1"/>
    </xf>
    <xf numFmtId="0" fontId="49" fillId="0" borderId="163" xfId="0" applyFont="1" applyBorder="1" applyAlignment="1">
      <alignment horizontal="center" vertical="center" wrapText="1"/>
    </xf>
    <xf numFmtId="0" fontId="49" fillId="0" borderId="163" xfId="0" applyFont="1" applyBorder="1" applyAlignment="1">
      <alignment horizontal="center" vertical="center"/>
    </xf>
    <xf numFmtId="0" fontId="37" fillId="15" borderId="0" xfId="0" applyFont="1" applyFill="1" applyBorder="1" applyAlignment="1" applyProtection="1">
      <alignment horizontal="left"/>
    </xf>
    <xf numFmtId="0" fontId="43" fillId="24" borderId="32" xfId="0" applyFont="1" applyFill="1" applyBorder="1" applyAlignment="1">
      <alignment horizontal="center" vertical="center" wrapText="1"/>
    </xf>
    <xf numFmtId="0" fontId="43" fillId="24" borderId="41" xfId="0" applyFont="1" applyFill="1" applyBorder="1" applyAlignment="1">
      <alignment horizontal="center" vertical="center" wrapText="1"/>
    </xf>
    <xf numFmtId="0" fontId="43" fillId="24" borderId="42" xfId="0" applyFont="1" applyFill="1" applyBorder="1" applyAlignment="1">
      <alignment horizontal="center" vertical="center" wrapText="1"/>
    </xf>
    <xf numFmtId="0" fontId="42" fillId="15" borderId="164" xfId="0" applyFont="1" applyFill="1" applyBorder="1" applyAlignment="1" applyProtection="1">
      <alignment horizontal="right" vertical="center" wrapText="1"/>
    </xf>
    <xf numFmtId="0" fontId="42" fillId="15" borderId="165" xfId="0" applyFont="1" applyFill="1" applyBorder="1" applyAlignment="1" applyProtection="1">
      <alignment horizontal="right" vertical="center" wrapText="1"/>
    </xf>
    <xf numFmtId="0" fontId="42" fillId="15" borderId="166" xfId="0" applyFont="1" applyFill="1" applyBorder="1" applyAlignment="1" applyProtection="1">
      <alignment horizontal="right" vertical="center" wrapText="1"/>
    </xf>
    <xf numFmtId="0" fontId="37" fillId="15" borderId="41" xfId="0" applyFont="1" applyFill="1" applyBorder="1" applyAlignment="1" applyProtection="1">
      <alignment horizontal="left"/>
    </xf>
    <xf numFmtId="0" fontId="49" fillId="0" borderId="167" xfId="0" applyFont="1" applyFill="1" applyBorder="1" applyAlignment="1" applyProtection="1">
      <alignment horizontal="center" vertical="center"/>
    </xf>
    <xf numFmtId="0" fontId="49" fillId="0" borderId="168" xfId="0" applyFont="1" applyFill="1" applyBorder="1" applyAlignment="1" applyProtection="1">
      <alignment horizontal="center" vertical="center"/>
    </xf>
    <xf numFmtId="0" fontId="50" fillId="0" borderId="0" xfId="0" applyFont="1" applyAlignment="1">
      <alignment horizontal="center" vertical="center"/>
    </xf>
    <xf numFmtId="165" fontId="45" fillId="0" borderId="0" xfId="0" applyNumberFormat="1" applyFont="1" applyFill="1" applyAlignment="1">
      <alignment horizontal="center" vertical="center"/>
    </xf>
    <xf numFmtId="0" fontId="37" fillId="15" borderId="23" xfId="0" applyFont="1" applyFill="1" applyBorder="1" applyAlignment="1">
      <alignment horizontal="center" vertical="center"/>
    </xf>
    <xf numFmtId="0" fontId="37" fillId="15" borderId="51" xfId="0" applyFont="1" applyFill="1" applyBorder="1" applyAlignment="1">
      <alignment horizontal="center" vertical="center"/>
    </xf>
    <xf numFmtId="0" fontId="37" fillId="0" borderId="23" xfId="0" applyFont="1" applyBorder="1" applyAlignment="1">
      <alignment horizontal="center" vertical="center"/>
    </xf>
    <xf numFmtId="0" fontId="37" fillId="0" borderId="51" xfId="0" applyFont="1" applyBorder="1" applyAlignment="1">
      <alignment horizontal="center" vertical="center"/>
    </xf>
    <xf numFmtId="0" fontId="42" fillId="24" borderId="52" xfId="0" applyFont="1" applyFill="1" applyBorder="1" applyAlignment="1">
      <alignment horizontal="center" vertical="center" wrapText="1"/>
    </xf>
    <xf numFmtId="0" fontId="37" fillId="0" borderId="31" xfId="0" applyFont="1" applyBorder="1" applyAlignment="1">
      <alignment horizontal="center" vertical="center"/>
    </xf>
    <xf numFmtId="0" fontId="0" fillId="0" borderId="24" xfId="0" applyBorder="1" applyAlignment="1">
      <alignment horizontal="justify" vertical="center" wrapText="1"/>
    </xf>
    <xf numFmtId="0" fontId="0" fillId="0" borderId="20" xfId="0" applyBorder="1" applyAlignment="1">
      <alignment horizontal="justify" vertical="center" wrapText="1"/>
    </xf>
    <xf numFmtId="0" fontId="0" fillId="0" borderId="53" xfId="0" applyBorder="1" applyAlignment="1">
      <alignment horizontal="justify" vertical="center" wrapText="1"/>
    </xf>
    <xf numFmtId="0" fontId="37" fillId="15" borderId="23" xfId="0" applyFont="1" applyFill="1" applyBorder="1" applyAlignment="1">
      <alignment horizontal="center" vertical="center" wrapText="1"/>
    </xf>
    <xf numFmtId="0" fontId="37" fillId="15" borderId="31" xfId="0" applyFont="1" applyFill="1" applyBorder="1" applyAlignment="1">
      <alignment horizontal="center" vertical="center" wrapText="1"/>
    </xf>
    <xf numFmtId="0" fontId="37" fillId="15" borderId="51" xfId="0"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51"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83769690</c:v>
                </c:pt>
                <c:pt idx="1">
                  <c:v>242532241</c:v>
                </c:pt>
                <c:pt idx="2">
                  <c:v>49605625</c:v>
                </c:pt>
              </c:numCache>
            </c:numRef>
          </c:val>
        </c:ser>
        <c:dLbls>
          <c:showLegendKey val="0"/>
          <c:showVal val="0"/>
          <c:showCatName val="0"/>
          <c:showSerName val="0"/>
          <c:showPercent val="0"/>
          <c:showBubbleSize val="0"/>
        </c:dLbls>
        <c:gapWidth val="18"/>
        <c:overlap val="90"/>
        <c:axId val="311543920"/>
        <c:axId val="311549800"/>
      </c:barChart>
      <c:catAx>
        <c:axId val="3115439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11549800"/>
        <c:crosses val="autoZero"/>
        <c:auto val="1"/>
        <c:lblAlgn val="ctr"/>
        <c:lblOffset val="100"/>
        <c:noMultiLvlLbl val="0"/>
      </c:catAx>
      <c:valAx>
        <c:axId val="311549800"/>
        <c:scaling>
          <c:orientation val="minMax"/>
        </c:scaling>
        <c:delete val="1"/>
        <c:axPos val="l"/>
        <c:majorGridlines/>
        <c:numFmt formatCode="#,##0" sourceLinked="1"/>
        <c:majorTickMark val="out"/>
        <c:minorTickMark val="none"/>
        <c:tickLblPos val="nextTo"/>
        <c:crossAx val="3115439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83769690</c:v>
                </c:pt>
                <c:pt idx="1">
                  <c:v>49605625</c:v>
                </c:pt>
                <c:pt idx="2">
                  <c:v>0</c:v>
                </c:pt>
                <c:pt idx="3">
                  <c:v>229224220</c:v>
                </c:pt>
                <c:pt idx="4">
                  <c:v>13308021</c:v>
                </c:pt>
                <c:pt idx="5">
                  <c:v>0</c:v>
                </c:pt>
              </c:numCache>
            </c:numRef>
          </c:val>
        </c:ser>
        <c:dLbls>
          <c:showLegendKey val="0"/>
          <c:showVal val="0"/>
          <c:showCatName val="0"/>
          <c:showSerName val="0"/>
          <c:showPercent val="0"/>
          <c:showBubbleSize val="0"/>
        </c:dLbls>
        <c:gapWidth val="23"/>
        <c:shape val="cylinder"/>
        <c:axId val="311542352"/>
        <c:axId val="311546272"/>
        <c:axId val="0"/>
      </c:bar3DChart>
      <c:catAx>
        <c:axId val="31154235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11546272"/>
        <c:crosses val="autoZero"/>
        <c:auto val="1"/>
        <c:lblAlgn val="ctr"/>
        <c:lblOffset val="100"/>
        <c:noMultiLvlLbl val="0"/>
      </c:catAx>
      <c:valAx>
        <c:axId val="311546272"/>
        <c:scaling>
          <c:orientation val="minMax"/>
        </c:scaling>
        <c:delete val="1"/>
        <c:axPos val="b"/>
        <c:majorGridlines/>
        <c:numFmt formatCode="_(* #,##0_);_(* \(#,##0\);_(* &quot;-&quot;_);_(@_)" sourceLinked="1"/>
        <c:majorTickMark val="out"/>
        <c:minorTickMark val="none"/>
        <c:tickLblPos val="nextTo"/>
        <c:crossAx val="31154235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271932057</c:v>
                </c:pt>
                <c:pt idx="1">
                  <c:v>60845192</c:v>
                </c:pt>
                <c:pt idx="2">
                  <c:v>37497115</c:v>
                </c:pt>
                <c:pt idx="3">
                  <c:v>5633191.9800000004</c:v>
                </c:pt>
                <c:pt idx="4">
                  <c:v>0</c:v>
                </c:pt>
              </c:numCache>
            </c:numRef>
          </c:val>
        </c:ser>
        <c:dLbls>
          <c:showLegendKey val="0"/>
          <c:showVal val="0"/>
          <c:showCatName val="0"/>
          <c:showSerName val="0"/>
          <c:showPercent val="0"/>
          <c:showBubbleSize val="0"/>
        </c:dLbls>
        <c:gapWidth val="18"/>
        <c:overlap val="90"/>
        <c:axId val="311543136"/>
        <c:axId val="311543528"/>
      </c:barChart>
      <c:catAx>
        <c:axId val="31154313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11543528"/>
        <c:crosses val="autoZero"/>
        <c:auto val="1"/>
        <c:lblAlgn val="ctr"/>
        <c:lblOffset val="100"/>
        <c:noMultiLvlLbl val="0"/>
      </c:catAx>
      <c:valAx>
        <c:axId val="311543528"/>
        <c:scaling>
          <c:orientation val="minMax"/>
        </c:scaling>
        <c:delete val="1"/>
        <c:axPos val="l"/>
        <c:majorGridlines/>
        <c:numFmt formatCode="#,##0" sourceLinked="1"/>
        <c:majorTickMark val="out"/>
        <c:minorTickMark val="none"/>
        <c:tickLblPos val="nextTo"/>
        <c:crossAx val="31154313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297630565.98000002</c:v>
                </c:pt>
                <c:pt idx="1">
                  <c:v>0</c:v>
                </c:pt>
                <c:pt idx="2">
                  <c:v>0</c:v>
                </c:pt>
                <c:pt idx="3">
                  <c:v>78276990</c:v>
                </c:pt>
                <c:pt idx="4">
                  <c:v>0</c:v>
                </c:pt>
              </c:numCache>
            </c:numRef>
          </c:val>
        </c:ser>
        <c:dLbls>
          <c:showLegendKey val="0"/>
          <c:showVal val="0"/>
          <c:showCatName val="0"/>
          <c:showSerName val="0"/>
          <c:showPercent val="0"/>
          <c:showBubbleSize val="0"/>
        </c:dLbls>
        <c:gapWidth val="23"/>
        <c:shape val="cylinder"/>
        <c:axId val="311549016"/>
        <c:axId val="311547448"/>
        <c:axId val="0"/>
      </c:bar3DChart>
      <c:catAx>
        <c:axId val="31154901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11547448"/>
        <c:crosses val="autoZero"/>
        <c:auto val="1"/>
        <c:lblAlgn val="ctr"/>
        <c:lblOffset val="100"/>
        <c:noMultiLvlLbl val="0"/>
      </c:catAx>
      <c:valAx>
        <c:axId val="311547448"/>
        <c:scaling>
          <c:orientation val="minMax"/>
        </c:scaling>
        <c:delete val="1"/>
        <c:axPos val="b"/>
        <c:majorGridlines/>
        <c:numFmt formatCode="_(* #,##0_);_(* \(#,##0\);_(* &quot;-&quot;_);_(@_)" sourceLinked="1"/>
        <c:majorTickMark val="out"/>
        <c:minorTickMark val="none"/>
        <c:tickLblPos val="nextTo"/>
        <c:crossAx val="3115490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20951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209516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14327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214327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tabSelected="1" showRuler="0" zoomScale="90" zoomScaleNormal="90" workbookViewId="0">
      <selection activeCell="B17" sqref="B17"/>
    </sheetView>
  </sheetViews>
  <sheetFormatPr baseColWidth="10" defaultRowHeight="15" x14ac:dyDescent="0.25"/>
  <cols>
    <col min="1" max="1" width="7.28515625" customWidth="1"/>
    <col min="2" max="2" width="110.85546875" customWidth="1"/>
  </cols>
  <sheetData>
    <row r="1" spans="1:2" ht="23.25" customHeight="1" x14ac:dyDescent="0.25">
      <c r="A1" s="426" t="s">
        <v>1299</v>
      </c>
      <c r="B1" s="427"/>
    </row>
    <row r="2" spans="1:2" ht="18" customHeight="1" x14ac:dyDescent="0.25">
      <c r="A2" s="428"/>
      <c r="B2" s="429"/>
    </row>
    <row r="3" spans="1:2" ht="21" customHeight="1" x14ac:dyDescent="0.25">
      <c r="A3" s="163"/>
      <c r="B3" s="164" t="s">
        <v>1746</v>
      </c>
    </row>
    <row r="4" spans="1:2" ht="21" x14ac:dyDescent="0.25">
      <c r="A4" s="163" t="s">
        <v>0</v>
      </c>
      <c r="B4" s="165" t="s">
        <v>5</v>
      </c>
    </row>
    <row r="5" spans="1:2" ht="33" customHeight="1" x14ac:dyDescent="0.25">
      <c r="A5" s="166">
        <v>1</v>
      </c>
      <c r="B5" s="167" t="s">
        <v>1859</v>
      </c>
    </row>
    <row r="6" spans="1:2" ht="33" customHeight="1" x14ac:dyDescent="0.25">
      <c r="A6" s="166">
        <v>2</v>
      </c>
      <c r="B6" s="49" t="s">
        <v>1860</v>
      </c>
    </row>
    <row r="7" spans="1:2" ht="33" customHeight="1" x14ac:dyDescent="0.25">
      <c r="A7" s="166">
        <v>3</v>
      </c>
      <c r="B7" s="418" t="s">
        <v>1838</v>
      </c>
    </row>
    <row r="8" spans="1:2" ht="33" customHeight="1" x14ac:dyDescent="0.25">
      <c r="A8" s="166">
        <v>4</v>
      </c>
      <c r="B8" s="418" t="s">
        <v>1861</v>
      </c>
    </row>
    <row r="9" spans="1:2" ht="33" customHeight="1" x14ac:dyDescent="0.25">
      <c r="A9" s="166">
        <v>5</v>
      </c>
      <c r="B9" s="418" t="s">
        <v>1839</v>
      </c>
    </row>
    <row r="10" spans="1:2" ht="33" customHeight="1" x14ac:dyDescent="0.25">
      <c r="A10" s="166">
        <v>6</v>
      </c>
      <c r="B10" s="167" t="s">
        <v>1862</v>
      </c>
    </row>
    <row r="11" spans="1:2" ht="33" customHeight="1" x14ac:dyDescent="0.25">
      <c r="A11" s="166">
        <v>7</v>
      </c>
      <c r="B11" s="167" t="s">
        <v>1840</v>
      </c>
    </row>
    <row r="12" spans="1:2" ht="33" customHeight="1" x14ac:dyDescent="0.25">
      <c r="A12" s="166">
        <v>8</v>
      </c>
      <c r="B12" s="418" t="s">
        <v>1863</v>
      </c>
    </row>
    <row r="13" spans="1:2" ht="33" customHeight="1" x14ac:dyDescent="0.25">
      <c r="A13" s="166">
        <v>9</v>
      </c>
      <c r="B13" s="168"/>
    </row>
    <row r="14" spans="1:2" ht="33" customHeight="1" thickBot="1" x14ac:dyDescent="0.3">
      <c r="A14" s="169">
        <v>10</v>
      </c>
      <c r="B14" s="17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opLeftCell="A127" zoomScaleNormal="100" workbookViewId="0">
      <selection activeCell="F28" sqref="F28"/>
    </sheetView>
  </sheetViews>
  <sheetFormatPr baseColWidth="10" defaultColWidth="0" defaultRowHeight="0" customHeight="1" zeroHeight="1" x14ac:dyDescent="0.25"/>
  <cols>
    <col min="1" max="4" width="2.28515625" style="38" customWidth="1"/>
    <col min="5" max="5" width="67.5703125" style="38" customWidth="1"/>
    <col min="6" max="6" width="20" style="33" customWidth="1"/>
    <col min="7" max="7" width="6.85546875" hidden="1" customWidth="1"/>
    <col min="8" max="16" width="0" hidden="1" customWidth="1"/>
    <col min="17" max="251" width="11.42578125" hidden="1" customWidth="1"/>
    <col min="252" max="252" width="1" customWidth="1"/>
  </cols>
  <sheetData>
    <row r="1" spans="1:7" s="293" customFormat="1" ht="27" customHeight="1" x14ac:dyDescent="0.25">
      <c r="A1" s="627" t="s">
        <v>1741</v>
      </c>
      <c r="B1" s="628"/>
      <c r="C1" s="628"/>
      <c r="D1" s="628"/>
      <c r="E1" s="628"/>
      <c r="F1" s="629"/>
    </row>
    <row r="2" spans="1:7" s="293" customFormat="1" ht="27" customHeight="1" x14ac:dyDescent="0.25">
      <c r="A2" s="630" t="str">
        <f>'Objetivos PMD'!$B$3</f>
        <v>Municipio:  ZAPOTLAN EL GRANDE, JALISCO.</v>
      </c>
      <c r="B2" s="631"/>
      <c r="C2" s="631"/>
      <c r="D2" s="631"/>
      <c r="E2" s="631"/>
      <c r="F2" s="632"/>
    </row>
    <row r="3" spans="1:7" s="297" customFormat="1" ht="29.25" customHeight="1" x14ac:dyDescent="0.25">
      <c r="A3" s="633"/>
      <c r="B3" s="634"/>
      <c r="C3" s="634"/>
      <c r="D3" s="635"/>
      <c r="E3" s="294"/>
      <c r="F3" s="295" t="s">
        <v>1300</v>
      </c>
      <c r="G3" s="296"/>
    </row>
    <row r="4" spans="1:7" s="298" customFormat="1" ht="20.100000000000001" customHeight="1" x14ac:dyDescent="0.25">
      <c r="A4" s="383">
        <v>1</v>
      </c>
      <c r="B4" s="636" t="s">
        <v>1043</v>
      </c>
      <c r="C4" s="637"/>
      <c r="D4" s="637"/>
      <c r="E4" s="638"/>
      <c r="F4" s="384">
        <f>SUM(F5+F8+F13+F23+F25+F28+F32+F37)</f>
        <v>210221273.41999999</v>
      </c>
    </row>
    <row r="5" spans="1:7" s="298" customFormat="1" ht="20.100000000000001" customHeight="1" x14ac:dyDescent="0.25">
      <c r="A5" s="385" t="s">
        <v>1600</v>
      </c>
      <c r="B5" s="386" t="s">
        <v>1600</v>
      </c>
      <c r="C5" s="639" t="s">
        <v>1045</v>
      </c>
      <c r="D5" s="640"/>
      <c r="E5" s="641"/>
      <c r="F5" s="387">
        <f>SUM(F6:F7)</f>
        <v>9582051.3200000003</v>
      </c>
    </row>
    <row r="6" spans="1:7" s="145" customFormat="1" ht="20.100000000000001" customHeight="1" x14ac:dyDescent="0.25">
      <c r="A6" s="380"/>
      <c r="B6" s="381" t="s">
        <v>1600</v>
      </c>
      <c r="C6" s="381" t="s">
        <v>1600</v>
      </c>
      <c r="D6" s="381" t="s">
        <v>1632</v>
      </c>
      <c r="E6" s="248" t="s">
        <v>1047</v>
      </c>
      <c r="F6" s="285">
        <v>9582051.3200000003</v>
      </c>
    </row>
    <row r="7" spans="1:7" s="145" customFormat="1" ht="20.100000000000001" customHeight="1" x14ac:dyDescent="0.25">
      <c r="A7" s="380"/>
      <c r="B7" s="381" t="s">
        <v>1600</v>
      </c>
      <c r="C7" s="381" t="s">
        <v>1600</v>
      </c>
      <c r="D7" s="381" t="s">
        <v>1601</v>
      </c>
      <c r="E7" s="248" t="s">
        <v>1606</v>
      </c>
      <c r="F7" s="285">
        <v>0</v>
      </c>
    </row>
    <row r="8" spans="1:7" s="298" customFormat="1" ht="20.100000000000001" customHeight="1" x14ac:dyDescent="0.25">
      <c r="A8" s="385" t="s">
        <v>1600</v>
      </c>
      <c r="B8" s="386" t="s">
        <v>1605</v>
      </c>
      <c r="C8" s="639" t="s">
        <v>1051</v>
      </c>
      <c r="D8" s="640"/>
      <c r="E8" s="641"/>
      <c r="F8" s="387">
        <f>SUM(F9:F12)</f>
        <v>0</v>
      </c>
    </row>
    <row r="9" spans="1:7" s="145" customFormat="1" ht="20.100000000000001" customHeight="1" x14ac:dyDescent="0.25">
      <c r="A9" s="380"/>
      <c r="B9" s="381" t="s">
        <v>1600</v>
      </c>
      <c r="C9" s="381" t="s">
        <v>1605</v>
      </c>
      <c r="D9" s="381" t="s">
        <v>1632</v>
      </c>
      <c r="E9" s="382" t="s">
        <v>1607</v>
      </c>
      <c r="F9" s="285">
        <v>0</v>
      </c>
    </row>
    <row r="10" spans="1:7" s="145" customFormat="1" ht="20.100000000000001" customHeight="1" x14ac:dyDescent="0.25">
      <c r="A10" s="380"/>
      <c r="B10" s="381" t="s">
        <v>1632</v>
      </c>
      <c r="C10" s="381" t="s">
        <v>1601</v>
      </c>
      <c r="D10" s="381" t="s">
        <v>1601</v>
      </c>
      <c r="E10" s="382" t="s">
        <v>1055</v>
      </c>
      <c r="F10" s="285">
        <v>0</v>
      </c>
    </row>
    <row r="11" spans="1:7" s="145" customFormat="1" ht="20.100000000000001" customHeight="1" x14ac:dyDescent="0.25">
      <c r="A11" s="380"/>
      <c r="B11" s="381" t="s">
        <v>1600</v>
      </c>
      <c r="C11" s="381" t="s">
        <v>1605</v>
      </c>
      <c r="D11" s="381" t="s">
        <v>1602</v>
      </c>
      <c r="E11" s="248" t="s">
        <v>1057</v>
      </c>
      <c r="F11" s="285">
        <v>0</v>
      </c>
    </row>
    <row r="12" spans="1:7" s="145" customFormat="1" ht="20.100000000000001" customHeight="1" x14ac:dyDescent="0.25">
      <c r="A12" s="380"/>
      <c r="B12" s="381" t="s">
        <v>1632</v>
      </c>
      <c r="C12" s="381" t="s">
        <v>1601</v>
      </c>
      <c r="D12" s="381" t="s">
        <v>1635</v>
      </c>
      <c r="E12" s="382" t="s">
        <v>1059</v>
      </c>
      <c r="F12" s="286">
        <v>0</v>
      </c>
    </row>
    <row r="13" spans="1:7" s="298" customFormat="1" ht="20.100000000000001" customHeight="1" x14ac:dyDescent="0.25">
      <c r="A13" s="385" t="s">
        <v>1600</v>
      </c>
      <c r="B13" s="386" t="s">
        <v>1633</v>
      </c>
      <c r="C13" s="639" t="s">
        <v>1061</v>
      </c>
      <c r="D13" s="640"/>
      <c r="E13" s="641"/>
      <c r="F13" s="387">
        <f>SUM(F14:F22)</f>
        <v>110600065.08000001</v>
      </c>
    </row>
    <row r="14" spans="1:7" s="145" customFormat="1" ht="20.100000000000001" customHeight="1" x14ac:dyDescent="0.25">
      <c r="A14" s="380"/>
      <c r="B14" s="381" t="s">
        <v>1600</v>
      </c>
      <c r="C14" s="381" t="s">
        <v>1633</v>
      </c>
      <c r="D14" s="381" t="s">
        <v>1632</v>
      </c>
      <c r="E14" s="248" t="s">
        <v>1608</v>
      </c>
      <c r="F14" s="286">
        <v>2354272.7599999998</v>
      </c>
    </row>
    <row r="15" spans="1:7" s="145" customFormat="1" ht="20.100000000000001" customHeight="1" x14ac:dyDescent="0.25">
      <c r="A15" s="380"/>
      <c r="B15" s="381" t="s">
        <v>1600</v>
      </c>
      <c r="C15" s="381" t="s">
        <v>1633</v>
      </c>
      <c r="D15" s="381" t="s">
        <v>1601</v>
      </c>
      <c r="E15" s="248" t="s">
        <v>1065</v>
      </c>
      <c r="F15" s="285">
        <v>0</v>
      </c>
    </row>
    <row r="16" spans="1:7" s="145" customFormat="1" ht="20.100000000000001" customHeight="1" x14ac:dyDescent="0.25">
      <c r="A16" s="380"/>
      <c r="B16" s="381" t="s">
        <v>1600</v>
      </c>
      <c r="C16" s="381" t="s">
        <v>1633</v>
      </c>
      <c r="D16" s="381" t="s">
        <v>1602</v>
      </c>
      <c r="E16" s="248" t="s">
        <v>1067</v>
      </c>
      <c r="F16" s="285">
        <v>0</v>
      </c>
    </row>
    <row r="17" spans="1:6" s="145" customFormat="1" ht="20.100000000000001" customHeight="1" x14ac:dyDescent="0.25">
      <c r="A17" s="380"/>
      <c r="B17" s="381" t="s">
        <v>1600</v>
      </c>
      <c r="C17" s="381" t="s">
        <v>1633</v>
      </c>
      <c r="D17" s="381" t="s">
        <v>1635</v>
      </c>
      <c r="E17" s="248" t="s">
        <v>1069</v>
      </c>
      <c r="F17" s="285">
        <v>104521185.18000001</v>
      </c>
    </row>
    <row r="18" spans="1:6" s="145" customFormat="1" ht="20.100000000000001" customHeight="1" x14ac:dyDescent="0.25">
      <c r="A18" s="380"/>
      <c r="B18" s="381" t="s">
        <v>1600</v>
      </c>
      <c r="C18" s="381" t="s">
        <v>1633</v>
      </c>
      <c r="D18" s="381" t="s">
        <v>1603</v>
      </c>
      <c r="E18" s="248" t="s">
        <v>1071</v>
      </c>
      <c r="F18" s="285">
        <v>3724607.14</v>
      </c>
    </row>
    <row r="19" spans="1:6" s="145" customFormat="1" ht="20.100000000000001" customHeight="1" x14ac:dyDescent="0.25">
      <c r="A19" s="380"/>
      <c r="B19" s="381" t="s">
        <v>1600</v>
      </c>
      <c r="C19" s="381" t="s">
        <v>1633</v>
      </c>
      <c r="D19" s="381" t="s">
        <v>1636</v>
      </c>
      <c r="E19" s="248" t="s">
        <v>1073</v>
      </c>
      <c r="F19" s="285">
        <v>0</v>
      </c>
    </row>
    <row r="20" spans="1:6" s="145" customFormat="1" ht="20.100000000000001" customHeight="1" x14ac:dyDescent="0.25">
      <c r="A20" s="380"/>
      <c r="B20" s="381" t="s">
        <v>1600</v>
      </c>
      <c r="C20" s="381" t="s">
        <v>1633</v>
      </c>
      <c r="D20" s="381" t="s">
        <v>1604</v>
      </c>
      <c r="E20" s="248" t="s">
        <v>1075</v>
      </c>
      <c r="F20" s="285">
        <v>0</v>
      </c>
    </row>
    <row r="21" spans="1:6" s="145" customFormat="1" ht="20.100000000000001" customHeight="1" x14ac:dyDescent="0.25">
      <c r="A21" s="380"/>
      <c r="B21" s="381" t="s">
        <v>1600</v>
      </c>
      <c r="C21" s="381" t="s">
        <v>1633</v>
      </c>
      <c r="D21" s="381" t="s">
        <v>1637</v>
      </c>
      <c r="E21" s="248" t="s">
        <v>1077</v>
      </c>
      <c r="F21" s="285">
        <v>0</v>
      </c>
    </row>
    <row r="22" spans="1:6" s="145" customFormat="1" ht="20.100000000000001" customHeight="1" x14ac:dyDescent="0.25">
      <c r="A22" s="380"/>
      <c r="B22" s="381" t="s">
        <v>1600</v>
      </c>
      <c r="C22" s="381" t="s">
        <v>1633</v>
      </c>
      <c r="D22" s="381" t="s">
        <v>1638</v>
      </c>
      <c r="E22" s="248" t="s">
        <v>179</v>
      </c>
      <c r="F22" s="285">
        <v>0</v>
      </c>
    </row>
    <row r="23" spans="1:6" s="298" customFormat="1" ht="20.100000000000001" customHeight="1" x14ac:dyDescent="0.25">
      <c r="A23" s="385" t="s">
        <v>1600</v>
      </c>
      <c r="B23" s="386" t="s">
        <v>1634</v>
      </c>
      <c r="C23" s="639" t="s">
        <v>1080</v>
      </c>
      <c r="D23" s="640"/>
      <c r="E23" s="641"/>
      <c r="F23" s="387">
        <f>SUM(F24)</f>
        <v>1863618.1</v>
      </c>
    </row>
    <row r="24" spans="1:6" s="145" customFormat="1" ht="20.100000000000001" customHeight="1" x14ac:dyDescent="0.25">
      <c r="A24" s="380"/>
      <c r="B24" s="381" t="s">
        <v>1600</v>
      </c>
      <c r="C24" s="381" t="s">
        <v>1634</v>
      </c>
      <c r="D24" s="381" t="s">
        <v>1632</v>
      </c>
      <c r="E24" s="248" t="s">
        <v>1082</v>
      </c>
      <c r="F24" s="285">
        <v>1863618.1</v>
      </c>
    </row>
    <row r="25" spans="1:6" s="298" customFormat="1" ht="20.100000000000001" customHeight="1" x14ac:dyDescent="0.25">
      <c r="A25" s="385" t="s">
        <v>1600</v>
      </c>
      <c r="B25" s="386" t="s">
        <v>1639</v>
      </c>
      <c r="C25" s="639" t="s">
        <v>1084</v>
      </c>
      <c r="D25" s="640"/>
      <c r="E25" s="641"/>
      <c r="F25" s="387">
        <f>SUM(F26:F27)</f>
        <v>25691273.259999998</v>
      </c>
    </row>
    <row r="26" spans="1:6" s="145" customFormat="1" ht="20.100000000000001" customHeight="1" x14ac:dyDescent="0.25">
      <c r="A26" s="380"/>
      <c r="B26" s="381" t="s">
        <v>1600</v>
      </c>
      <c r="C26" s="381" t="s">
        <v>1639</v>
      </c>
      <c r="D26" s="381" t="s">
        <v>1632</v>
      </c>
      <c r="E26" s="248" t="s">
        <v>1609</v>
      </c>
      <c r="F26" s="285">
        <v>0</v>
      </c>
    </row>
    <row r="27" spans="1:6" s="145" customFormat="1" ht="20.100000000000001" customHeight="1" x14ac:dyDescent="0.25">
      <c r="A27" s="380"/>
      <c r="B27" s="381" t="s">
        <v>1600</v>
      </c>
      <c r="C27" s="381" t="s">
        <v>1639</v>
      </c>
      <c r="D27" s="381" t="s">
        <v>1601</v>
      </c>
      <c r="E27" s="248" t="s">
        <v>1088</v>
      </c>
      <c r="F27" s="285">
        <f>50378388.26-24687115</f>
        <v>25691273.259999998</v>
      </c>
    </row>
    <row r="28" spans="1:6" s="298" customFormat="1" ht="20.100000000000001" customHeight="1" x14ac:dyDescent="0.25">
      <c r="A28" s="385" t="s">
        <v>1600</v>
      </c>
      <c r="B28" s="386" t="s">
        <v>1640</v>
      </c>
      <c r="C28" s="639" t="s">
        <v>1090</v>
      </c>
      <c r="D28" s="640"/>
      <c r="E28" s="641"/>
      <c r="F28" s="387">
        <f>SUM(F29:F31)</f>
        <v>0</v>
      </c>
    </row>
    <row r="29" spans="1:6" s="145" customFormat="1" ht="20.100000000000001" customHeight="1" x14ac:dyDescent="0.25">
      <c r="A29" s="380"/>
      <c r="B29" s="381" t="s">
        <v>1600</v>
      </c>
      <c r="C29" s="381" t="s">
        <v>1640</v>
      </c>
      <c r="D29" s="381" t="s">
        <v>1632</v>
      </c>
      <c r="E29" s="248" t="s">
        <v>1092</v>
      </c>
      <c r="F29" s="285">
        <v>0</v>
      </c>
    </row>
    <row r="30" spans="1:6" s="145" customFormat="1" ht="20.100000000000001" customHeight="1" x14ac:dyDescent="0.25">
      <c r="A30" s="380"/>
      <c r="B30" s="381" t="s">
        <v>1600</v>
      </c>
      <c r="C30" s="381" t="s">
        <v>1640</v>
      </c>
      <c r="D30" s="381" t="s">
        <v>1601</v>
      </c>
      <c r="E30" s="248" t="s">
        <v>1094</v>
      </c>
      <c r="F30" s="285">
        <v>0</v>
      </c>
    </row>
    <row r="31" spans="1:6" s="145" customFormat="1" ht="20.100000000000001" customHeight="1" x14ac:dyDescent="0.25">
      <c r="A31" s="380"/>
      <c r="B31" s="381" t="s">
        <v>1600</v>
      </c>
      <c r="C31" s="381" t="s">
        <v>1640</v>
      </c>
      <c r="D31" s="381" t="s">
        <v>1602</v>
      </c>
      <c r="E31" s="248" t="s">
        <v>1096</v>
      </c>
      <c r="F31" s="285">
        <v>0</v>
      </c>
    </row>
    <row r="32" spans="1:6" s="298" customFormat="1" ht="20.100000000000001" customHeight="1" x14ac:dyDescent="0.25">
      <c r="A32" s="385" t="s">
        <v>1600</v>
      </c>
      <c r="B32" s="386" t="s">
        <v>1641</v>
      </c>
      <c r="C32" s="639" t="s">
        <v>1098</v>
      </c>
      <c r="D32" s="640"/>
      <c r="E32" s="641"/>
      <c r="F32" s="387">
        <f>SUM(F33:F36)</f>
        <v>53708427.880000003</v>
      </c>
    </row>
    <row r="33" spans="1:6" s="145" customFormat="1" ht="20.100000000000001" customHeight="1" x14ac:dyDescent="0.25">
      <c r="A33" s="380"/>
      <c r="B33" s="381" t="s">
        <v>1600</v>
      </c>
      <c r="C33" s="381" t="s">
        <v>1641</v>
      </c>
      <c r="D33" s="381" t="s">
        <v>1632</v>
      </c>
      <c r="E33" s="248" t="s">
        <v>1100</v>
      </c>
      <c r="F33" s="285">
        <v>0</v>
      </c>
    </row>
    <row r="34" spans="1:6" s="145" customFormat="1" ht="20.100000000000001" customHeight="1" x14ac:dyDescent="0.25">
      <c r="A34" s="380"/>
      <c r="B34" s="381" t="s">
        <v>1600</v>
      </c>
      <c r="C34" s="381" t="s">
        <v>1641</v>
      </c>
      <c r="D34" s="381" t="s">
        <v>1601</v>
      </c>
      <c r="E34" s="248" t="s">
        <v>1102</v>
      </c>
      <c r="F34" s="285">
        <v>3975073.38</v>
      </c>
    </row>
    <row r="35" spans="1:6" s="145" customFormat="1" ht="20.100000000000001" customHeight="1" x14ac:dyDescent="0.25">
      <c r="A35" s="380"/>
      <c r="B35" s="381" t="s">
        <v>1600</v>
      </c>
      <c r="C35" s="381" t="s">
        <v>1641</v>
      </c>
      <c r="D35" s="381" t="s">
        <v>1602</v>
      </c>
      <c r="E35" s="248" t="s">
        <v>1104</v>
      </c>
      <c r="F35" s="285">
        <v>49733354.5</v>
      </c>
    </row>
    <row r="36" spans="1:6" s="145" customFormat="1" ht="20.100000000000001" customHeight="1" x14ac:dyDescent="0.25">
      <c r="A36" s="380"/>
      <c r="B36" s="381" t="s">
        <v>1600</v>
      </c>
      <c r="C36" s="381" t="s">
        <v>1641</v>
      </c>
      <c r="D36" s="381" t="s">
        <v>1635</v>
      </c>
      <c r="E36" s="248" t="s">
        <v>1106</v>
      </c>
      <c r="F36" s="285">
        <v>0</v>
      </c>
    </row>
    <row r="37" spans="1:6" s="298" customFormat="1" ht="20.100000000000001" customHeight="1" x14ac:dyDescent="0.25">
      <c r="A37" s="385" t="s">
        <v>1600</v>
      </c>
      <c r="B37" s="386" t="s">
        <v>1642</v>
      </c>
      <c r="C37" s="639" t="s">
        <v>521</v>
      </c>
      <c r="D37" s="640"/>
      <c r="E37" s="641"/>
      <c r="F37" s="387">
        <f>SUM(F38:F42)</f>
        <v>8775837.7800000012</v>
      </c>
    </row>
    <row r="38" spans="1:6" s="145" customFormat="1" ht="20.100000000000001" customHeight="1" x14ac:dyDescent="0.25">
      <c r="A38" s="380"/>
      <c r="B38" s="381" t="s">
        <v>1600</v>
      </c>
      <c r="C38" s="381" t="s">
        <v>1642</v>
      </c>
      <c r="D38" s="381" t="s">
        <v>1632</v>
      </c>
      <c r="E38" s="248" t="s">
        <v>1610</v>
      </c>
      <c r="F38" s="285">
        <v>6598488.9000000004</v>
      </c>
    </row>
    <row r="39" spans="1:6" s="145" customFormat="1" ht="20.100000000000001" customHeight="1" x14ac:dyDescent="0.25">
      <c r="A39" s="380"/>
      <c r="B39" s="381" t="s">
        <v>1600</v>
      </c>
      <c r="C39" s="381" t="s">
        <v>1642</v>
      </c>
      <c r="D39" s="381" t="s">
        <v>1601</v>
      </c>
      <c r="E39" s="248" t="s">
        <v>1111</v>
      </c>
      <c r="F39" s="285">
        <v>0</v>
      </c>
    </row>
    <row r="40" spans="1:6" s="145" customFormat="1" ht="20.100000000000001" customHeight="1" x14ac:dyDescent="0.25">
      <c r="A40" s="380"/>
      <c r="B40" s="381" t="s">
        <v>1600</v>
      </c>
      <c r="C40" s="381" t="s">
        <v>1642</v>
      </c>
      <c r="D40" s="381" t="s">
        <v>1602</v>
      </c>
      <c r="E40" s="248" t="s">
        <v>1113</v>
      </c>
      <c r="F40" s="285">
        <v>2177348.88</v>
      </c>
    </row>
    <row r="41" spans="1:6" s="145" customFormat="1" ht="20.100000000000001" customHeight="1" x14ac:dyDescent="0.25">
      <c r="A41" s="380"/>
      <c r="B41" s="381" t="s">
        <v>1600</v>
      </c>
      <c r="C41" s="381" t="s">
        <v>1642</v>
      </c>
      <c r="D41" s="381" t="s">
        <v>1635</v>
      </c>
      <c r="E41" s="248" t="s">
        <v>1115</v>
      </c>
      <c r="F41" s="285">
        <v>0</v>
      </c>
    </row>
    <row r="42" spans="1:6" s="145" customFormat="1" ht="20.100000000000001" customHeight="1" x14ac:dyDescent="0.25">
      <c r="A42" s="380"/>
      <c r="B42" s="381" t="s">
        <v>1600</v>
      </c>
      <c r="C42" s="381" t="s">
        <v>1642</v>
      </c>
      <c r="D42" s="381" t="s">
        <v>1603</v>
      </c>
      <c r="E42" s="248" t="s">
        <v>179</v>
      </c>
      <c r="F42" s="285">
        <v>0</v>
      </c>
    </row>
    <row r="43" spans="1:6" s="298" customFormat="1" ht="20.100000000000001" customHeight="1" x14ac:dyDescent="0.25">
      <c r="A43" s="383" t="s">
        <v>1601</v>
      </c>
      <c r="B43" s="636" t="s">
        <v>1118</v>
      </c>
      <c r="C43" s="637"/>
      <c r="D43" s="637"/>
      <c r="E43" s="638"/>
      <c r="F43" s="384">
        <f>SUM(F44+F51+F59+F65+F70+F77+F87)</f>
        <v>136185015.02000001</v>
      </c>
    </row>
    <row r="44" spans="1:6" s="298" customFormat="1" ht="20.100000000000001" customHeight="1" x14ac:dyDescent="0.25">
      <c r="A44" s="385" t="s">
        <v>1605</v>
      </c>
      <c r="B44" s="386" t="s">
        <v>1600</v>
      </c>
      <c r="C44" s="639" t="s">
        <v>1611</v>
      </c>
      <c r="D44" s="640"/>
      <c r="E44" s="641"/>
      <c r="F44" s="387">
        <f>SUM(F45:F50)</f>
        <v>627260.30000000005</v>
      </c>
    </row>
    <row r="45" spans="1:6" s="145" customFormat="1" ht="20.100000000000001" customHeight="1" x14ac:dyDescent="0.25">
      <c r="A45" s="380"/>
      <c r="B45" s="381" t="s">
        <v>1605</v>
      </c>
      <c r="C45" s="381" t="s">
        <v>1600</v>
      </c>
      <c r="D45" s="381" t="s">
        <v>1632</v>
      </c>
      <c r="E45" s="248" t="s">
        <v>1302</v>
      </c>
      <c r="F45" s="285">
        <v>0</v>
      </c>
    </row>
    <row r="46" spans="1:6" s="145" customFormat="1" ht="20.100000000000001" customHeight="1" x14ac:dyDescent="0.25">
      <c r="A46" s="380"/>
      <c r="B46" s="381" t="s">
        <v>1605</v>
      </c>
      <c r="C46" s="381" t="s">
        <v>1600</v>
      </c>
      <c r="D46" s="381" t="s">
        <v>1601</v>
      </c>
      <c r="E46" s="248" t="s">
        <v>1612</v>
      </c>
      <c r="F46" s="285">
        <v>0</v>
      </c>
    </row>
    <row r="47" spans="1:6" s="145" customFormat="1" ht="20.100000000000001" customHeight="1" x14ac:dyDescent="0.25">
      <c r="A47" s="380"/>
      <c r="B47" s="381" t="s">
        <v>1605</v>
      </c>
      <c r="C47" s="381" t="s">
        <v>1600</v>
      </c>
      <c r="D47" s="381" t="s">
        <v>1602</v>
      </c>
      <c r="E47" s="248" t="s">
        <v>1613</v>
      </c>
      <c r="F47" s="285">
        <v>0</v>
      </c>
    </row>
    <row r="48" spans="1:6" s="145" customFormat="1" ht="20.100000000000001" customHeight="1" x14ac:dyDescent="0.25">
      <c r="A48" s="380"/>
      <c r="B48" s="381" t="s">
        <v>1605</v>
      </c>
      <c r="C48" s="381" t="s">
        <v>1600</v>
      </c>
      <c r="D48" s="381" t="s">
        <v>1635</v>
      </c>
      <c r="E48" s="248" t="s">
        <v>1614</v>
      </c>
      <c r="F48" s="285">
        <v>0</v>
      </c>
    </row>
    <row r="49" spans="1:6" s="145" customFormat="1" ht="20.100000000000001" customHeight="1" x14ac:dyDescent="0.25">
      <c r="A49" s="380"/>
      <c r="B49" s="381" t="s">
        <v>1605</v>
      </c>
      <c r="C49" s="381" t="s">
        <v>1600</v>
      </c>
      <c r="D49" s="381" t="s">
        <v>1603</v>
      </c>
      <c r="E49" s="248" t="s">
        <v>1303</v>
      </c>
      <c r="F49" s="285">
        <v>0</v>
      </c>
    </row>
    <row r="50" spans="1:6" s="145" customFormat="1" ht="20.100000000000001" customHeight="1" x14ac:dyDescent="0.25">
      <c r="A50" s="380"/>
      <c r="B50" s="381" t="s">
        <v>1605</v>
      </c>
      <c r="C50" s="381" t="s">
        <v>1600</v>
      </c>
      <c r="D50" s="381" t="s">
        <v>1636</v>
      </c>
      <c r="E50" s="248" t="s">
        <v>1304</v>
      </c>
      <c r="F50" s="285">
        <v>627260.30000000005</v>
      </c>
    </row>
    <row r="51" spans="1:6" s="300" customFormat="1" ht="20.100000000000001" customHeight="1" x14ac:dyDescent="0.25">
      <c r="A51" s="385" t="s">
        <v>1605</v>
      </c>
      <c r="B51" s="386" t="s">
        <v>1605</v>
      </c>
      <c r="C51" s="639" t="s">
        <v>1615</v>
      </c>
      <c r="D51" s="640"/>
      <c r="E51" s="641"/>
      <c r="F51" s="387">
        <f>SUM(F52:F58)</f>
        <v>100692162.24000001</v>
      </c>
    </row>
    <row r="52" spans="1:6" s="145" customFormat="1" ht="20.100000000000001" customHeight="1" x14ac:dyDescent="0.25">
      <c r="A52" s="380"/>
      <c r="B52" s="381" t="s">
        <v>1605</v>
      </c>
      <c r="C52" s="381" t="s">
        <v>1605</v>
      </c>
      <c r="D52" s="381" t="s">
        <v>1632</v>
      </c>
      <c r="E52" s="248" t="s">
        <v>1616</v>
      </c>
      <c r="F52" s="285">
        <v>68543947.420000002</v>
      </c>
    </row>
    <row r="53" spans="1:6" s="145" customFormat="1" ht="20.100000000000001" customHeight="1" x14ac:dyDescent="0.25">
      <c r="A53" s="380"/>
      <c r="B53" s="381" t="s">
        <v>1605</v>
      </c>
      <c r="C53" s="381" t="s">
        <v>1605</v>
      </c>
      <c r="D53" s="381" t="s">
        <v>1601</v>
      </c>
      <c r="E53" s="248" t="s">
        <v>1305</v>
      </c>
      <c r="F53" s="285">
        <v>0</v>
      </c>
    </row>
    <row r="54" spans="1:6" s="145" customFormat="1" ht="20.100000000000001" customHeight="1" x14ac:dyDescent="0.25">
      <c r="A54" s="380"/>
      <c r="B54" s="381" t="s">
        <v>1605</v>
      </c>
      <c r="C54" s="381" t="s">
        <v>1605</v>
      </c>
      <c r="D54" s="381" t="s">
        <v>1602</v>
      </c>
      <c r="E54" s="248" t="s">
        <v>1306</v>
      </c>
      <c r="F54" s="285">
        <v>0</v>
      </c>
    </row>
    <row r="55" spans="1:6" s="145" customFormat="1" ht="20.100000000000001" customHeight="1" x14ac:dyDescent="0.25">
      <c r="A55" s="380"/>
      <c r="B55" s="381" t="s">
        <v>1605</v>
      </c>
      <c r="C55" s="381" t="s">
        <v>1605</v>
      </c>
      <c r="D55" s="381" t="s">
        <v>1635</v>
      </c>
      <c r="E55" s="248" t="s">
        <v>1617</v>
      </c>
      <c r="F55" s="285">
        <v>20565821.280000001</v>
      </c>
    </row>
    <row r="56" spans="1:6" s="145" customFormat="1" ht="20.100000000000001" customHeight="1" x14ac:dyDescent="0.25">
      <c r="A56" s="380"/>
      <c r="B56" s="381" t="s">
        <v>1605</v>
      </c>
      <c r="C56" s="381" t="s">
        <v>1605</v>
      </c>
      <c r="D56" s="381" t="s">
        <v>1603</v>
      </c>
      <c r="E56" s="248" t="s">
        <v>1618</v>
      </c>
      <c r="F56" s="285">
        <v>0</v>
      </c>
    </row>
    <row r="57" spans="1:6" s="145" customFormat="1" ht="20.100000000000001" customHeight="1" x14ac:dyDescent="0.25">
      <c r="A57" s="380"/>
      <c r="B57" s="381" t="s">
        <v>1605</v>
      </c>
      <c r="C57" s="381" t="s">
        <v>1605</v>
      </c>
      <c r="D57" s="381" t="s">
        <v>1636</v>
      </c>
      <c r="E57" s="248" t="s">
        <v>1120</v>
      </c>
      <c r="F57" s="285">
        <v>11342393.539999999</v>
      </c>
    </row>
    <row r="58" spans="1:6" s="145" customFormat="1" ht="20.100000000000001" customHeight="1" x14ac:dyDescent="0.25">
      <c r="A58" s="380"/>
      <c r="B58" s="381" t="s">
        <v>1605</v>
      </c>
      <c r="C58" s="381" t="s">
        <v>1605</v>
      </c>
      <c r="D58" s="381" t="s">
        <v>1604</v>
      </c>
      <c r="E58" s="248" t="s">
        <v>1122</v>
      </c>
      <c r="F58" s="285">
        <v>240000</v>
      </c>
    </row>
    <row r="59" spans="1:6" s="300" customFormat="1" ht="20.100000000000001" customHeight="1" x14ac:dyDescent="0.25">
      <c r="A59" s="385" t="s">
        <v>1605</v>
      </c>
      <c r="B59" s="386" t="s">
        <v>1633</v>
      </c>
      <c r="C59" s="639" t="s">
        <v>1124</v>
      </c>
      <c r="D59" s="640"/>
      <c r="E59" s="641"/>
      <c r="F59" s="387">
        <f>SUM(F60:F64)</f>
        <v>2949220.08</v>
      </c>
    </row>
    <row r="60" spans="1:6" s="145" customFormat="1" ht="20.100000000000001" customHeight="1" x14ac:dyDescent="0.25">
      <c r="A60" s="380"/>
      <c r="B60" s="381" t="s">
        <v>1605</v>
      </c>
      <c r="C60" s="381" t="s">
        <v>1633</v>
      </c>
      <c r="D60" s="381" t="s">
        <v>1632</v>
      </c>
      <c r="E60" s="248" t="s">
        <v>1126</v>
      </c>
      <c r="F60" s="285">
        <v>2949220.08</v>
      </c>
    </row>
    <row r="61" spans="1:6" s="145" customFormat="1" ht="20.100000000000001" customHeight="1" x14ac:dyDescent="0.25">
      <c r="A61" s="380"/>
      <c r="B61" s="381" t="s">
        <v>1605</v>
      </c>
      <c r="C61" s="381" t="s">
        <v>1633</v>
      </c>
      <c r="D61" s="381" t="s">
        <v>1601</v>
      </c>
      <c r="E61" s="248" t="s">
        <v>1128</v>
      </c>
      <c r="F61" s="285">
        <v>0</v>
      </c>
    </row>
    <row r="62" spans="1:6" s="145" customFormat="1" ht="20.100000000000001" customHeight="1" x14ac:dyDescent="0.25">
      <c r="A62" s="380"/>
      <c r="B62" s="381" t="s">
        <v>1605</v>
      </c>
      <c r="C62" s="381" t="s">
        <v>1633</v>
      </c>
      <c r="D62" s="381" t="s">
        <v>1602</v>
      </c>
      <c r="E62" s="248" t="s">
        <v>1130</v>
      </c>
      <c r="F62" s="285">
        <v>0</v>
      </c>
    </row>
    <row r="63" spans="1:6" s="145" customFormat="1" ht="20.100000000000001" customHeight="1" x14ac:dyDescent="0.25">
      <c r="A63" s="380"/>
      <c r="B63" s="381" t="s">
        <v>1605</v>
      </c>
      <c r="C63" s="381" t="s">
        <v>1633</v>
      </c>
      <c r="D63" s="381" t="s">
        <v>1635</v>
      </c>
      <c r="E63" s="248" t="s">
        <v>1132</v>
      </c>
      <c r="F63" s="285">
        <v>0</v>
      </c>
    </row>
    <row r="64" spans="1:6" s="145" customFormat="1" ht="20.100000000000001" customHeight="1" x14ac:dyDescent="0.25">
      <c r="A64" s="380"/>
      <c r="B64" s="381" t="s">
        <v>1605</v>
      </c>
      <c r="C64" s="381" t="s">
        <v>1633</v>
      </c>
      <c r="D64" s="381" t="s">
        <v>1603</v>
      </c>
      <c r="E64" s="248" t="s">
        <v>1134</v>
      </c>
      <c r="F64" s="285">
        <v>0</v>
      </c>
    </row>
    <row r="65" spans="1:6" s="300" customFormat="1" ht="20.100000000000001" customHeight="1" x14ac:dyDescent="0.25">
      <c r="A65" s="385" t="s">
        <v>1605</v>
      </c>
      <c r="B65" s="386" t="s">
        <v>1634</v>
      </c>
      <c r="C65" s="639" t="s">
        <v>1136</v>
      </c>
      <c r="D65" s="640"/>
      <c r="E65" s="641"/>
      <c r="F65" s="387">
        <f>SUM(F66:F69)</f>
        <v>6607127.3399999999</v>
      </c>
    </row>
    <row r="66" spans="1:6" s="145" customFormat="1" ht="20.100000000000001" customHeight="1" x14ac:dyDescent="0.25">
      <c r="A66" s="380"/>
      <c r="B66" s="381" t="s">
        <v>1605</v>
      </c>
      <c r="C66" s="381" t="s">
        <v>1634</v>
      </c>
      <c r="D66" s="381" t="s">
        <v>1632</v>
      </c>
      <c r="E66" s="248" t="s">
        <v>1138</v>
      </c>
      <c r="F66" s="285">
        <v>3505585.68</v>
      </c>
    </row>
    <row r="67" spans="1:6" s="145" customFormat="1" ht="20.100000000000001" customHeight="1" x14ac:dyDescent="0.25">
      <c r="A67" s="380"/>
      <c r="B67" s="381" t="s">
        <v>1605</v>
      </c>
      <c r="C67" s="381" t="s">
        <v>1634</v>
      </c>
      <c r="D67" s="381" t="s">
        <v>1601</v>
      </c>
      <c r="E67" s="248" t="s">
        <v>1140</v>
      </c>
      <c r="F67" s="285">
        <v>3101541.66</v>
      </c>
    </row>
    <row r="68" spans="1:6" s="145" customFormat="1" ht="20.100000000000001" customHeight="1" x14ac:dyDescent="0.25">
      <c r="A68" s="380"/>
      <c r="B68" s="381" t="s">
        <v>1605</v>
      </c>
      <c r="C68" s="381" t="s">
        <v>1634</v>
      </c>
      <c r="D68" s="381" t="s">
        <v>1602</v>
      </c>
      <c r="E68" s="248" t="s">
        <v>1142</v>
      </c>
      <c r="F68" s="285">
        <v>0</v>
      </c>
    </row>
    <row r="69" spans="1:6" s="145" customFormat="1" ht="20.100000000000001" customHeight="1" x14ac:dyDescent="0.25">
      <c r="A69" s="380"/>
      <c r="B69" s="381" t="s">
        <v>1605</v>
      </c>
      <c r="C69" s="381" t="s">
        <v>1634</v>
      </c>
      <c r="D69" s="381" t="s">
        <v>1635</v>
      </c>
      <c r="E69" s="248" t="s">
        <v>1144</v>
      </c>
      <c r="F69" s="285">
        <v>0</v>
      </c>
    </row>
    <row r="70" spans="1:6" s="300" customFormat="1" ht="20.100000000000001" customHeight="1" x14ac:dyDescent="0.25">
      <c r="A70" s="385" t="s">
        <v>1605</v>
      </c>
      <c r="B70" s="386" t="s">
        <v>1639</v>
      </c>
      <c r="C70" s="639" t="s">
        <v>1146</v>
      </c>
      <c r="D70" s="640"/>
      <c r="E70" s="641"/>
      <c r="F70" s="387">
        <f>SUM(F71:F76)</f>
        <v>1487856.48</v>
      </c>
    </row>
    <row r="71" spans="1:6" s="145" customFormat="1" ht="20.100000000000001" customHeight="1" x14ac:dyDescent="0.25">
      <c r="A71" s="380"/>
      <c r="B71" s="381" t="s">
        <v>1605</v>
      </c>
      <c r="C71" s="381" t="s">
        <v>1639</v>
      </c>
      <c r="D71" s="381" t="s">
        <v>1632</v>
      </c>
      <c r="E71" s="248" t="s">
        <v>1148</v>
      </c>
      <c r="F71" s="285">
        <v>0</v>
      </c>
    </row>
    <row r="72" spans="1:6" s="145" customFormat="1" ht="20.100000000000001" customHeight="1" x14ac:dyDescent="0.25">
      <c r="A72" s="380"/>
      <c r="B72" s="381" t="s">
        <v>1605</v>
      </c>
      <c r="C72" s="381" t="s">
        <v>1639</v>
      </c>
      <c r="D72" s="381" t="s">
        <v>1601</v>
      </c>
      <c r="E72" s="248" t="s">
        <v>1150</v>
      </c>
      <c r="F72" s="285">
        <v>0</v>
      </c>
    </row>
    <row r="73" spans="1:6" s="145" customFormat="1" ht="20.100000000000001" customHeight="1" x14ac:dyDescent="0.25">
      <c r="A73" s="380"/>
      <c r="B73" s="381" t="s">
        <v>1605</v>
      </c>
      <c r="C73" s="381" t="s">
        <v>1639</v>
      </c>
      <c r="D73" s="381" t="s">
        <v>1602</v>
      </c>
      <c r="E73" s="248" t="s">
        <v>1152</v>
      </c>
      <c r="F73" s="285">
        <v>0</v>
      </c>
    </row>
    <row r="74" spans="1:6" s="145" customFormat="1" ht="20.100000000000001" customHeight="1" x14ac:dyDescent="0.25">
      <c r="A74" s="380"/>
      <c r="B74" s="381" t="s">
        <v>1605</v>
      </c>
      <c r="C74" s="381" t="s">
        <v>1639</v>
      </c>
      <c r="D74" s="381" t="s">
        <v>1635</v>
      </c>
      <c r="E74" s="248" t="s">
        <v>1154</v>
      </c>
      <c r="F74" s="285">
        <v>0</v>
      </c>
    </row>
    <row r="75" spans="1:6" s="145" customFormat="1" ht="20.100000000000001" customHeight="1" x14ac:dyDescent="0.25">
      <c r="A75" s="380"/>
      <c r="B75" s="381" t="s">
        <v>1605</v>
      </c>
      <c r="C75" s="381" t="s">
        <v>1639</v>
      </c>
      <c r="D75" s="381" t="s">
        <v>1603</v>
      </c>
      <c r="E75" s="248" t="s">
        <v>1156</v>
      </c>
      <c r="F75" s="285">
        <v>0</v>
      </c>
    </row>
    <row r="76" spans="1:6" s="145" customFormat="1" ht="20.100000000000001" customHeight="1" x14ac:dyDescent="0.25">
      <c r="A76" s="380"/>
      <c r="B76" s="381" t="s">
        <v>1605</v>
      </c>
      <c r="C76" s="381" t="s">
        <v>1639</v>
      </c>
      <c r="D76" s="381" t="s">
        <v>1636</v>
      </c>
      <c r="E76" s="248" t="s">
        <v>1158</v>
      </c>
      <c r="F76" s="285">
        <v>1487856.48</v>
      </c>
    </row>
    <row r="77" spans="1:6" s="300" customFormat="1" ht="20.100000000000001" customHeight="1" x14ac:dyDescent="0.25">
      <c r="A77" s="385" t="s">
        <v>1605</v>
      </c>
      <c r="B77" s="386" t="s">
        <v>1640</v>
      </c>
      <c r="C77" s="639" t="s">
        <v>1160</v>
      </c>
      <c r="D77" s="640"/>
      <c r="E77" s="641"/>
      <c r="F77" s="387">
        <f>SUM(F78:F86)</f>
        <v>15455928</v>
      </c>
    </row>
    <row r="78" spans="1:6" s="145" customFormat="1" ht="20.100000000000001" customHeight="1" x14ac:dyDescent="0.25">
      <c r="A78" s="380"/>
      <c r="B78" s="381" t="s">
        <v>1605</v>
      </c>
      <c r="C78" s="381" t="s">
        <v>1640</v>
      </c>
      <c r="D78" s="381" t="s">
        <v>1632</v>
      </c>
      <c r="E78" s="248" t="s">
        <v>1162</v>
      </c>
      <c r="F78" s="285">
        <v>0</v>
      </c>
    </row>
    <row r="79" spans="1:6" s="145" customFormat="1" ht="20.100000000000001" customHeight="1" x14ac:dyDescent="0.25">
      <c r="A79" s="380"/>
      <c r="B79" s="381" t="s">
        <v>1605</v>
      </c>
      <c r="C79" s="381" t="s">
        <v>1640</v>
      </c>
      <c r="D79" s="381" t="s">
        <v>1601</v>
      </c>
      <c r="E79" s="248" t="s">
        <v>1164</v>
      </c>
      <c r="F79" s="285">
        <v>0</v>
      </c>
    </row>
    <row r="80" spans="1:6" s="145" customFormat="1" ht="20.100000000000001" customHeight="1" x14ac:dyDescent="0.25">
      <c r="A80" s="380"/>
      <c r="B80" s="381" t="s">
        <v>1605</v>
      </c>
      <c r="C80" s="381" t="s">
        <v>1640</v>
      </c>
      <c r="D80" s="381" t="s">
        <v>1602</v>
      </c>
      <c r="E80" s="248" t="s">
        <v>1166</v>
      </c>
      <c r="F80" s="285">
        <v>0</v>
      </c>
    </row>
    <row r="81" spans="1:6" s="145" customFormat="1" ht="20.100000000000001" customHeight="1" x14ac:dyDescent="0.25">
      <c r="A81" s="380"/>
      <c r="B81" s="381" t="s">
        <v>1605</v>
      </c>
      <c r="C81" s="381" t="s">
        <v>1640</v>
      </c>
      <c r="D81" s="381" t="s">
        <v>1635</v>
      </c>
      <c r="E81" s="248" t="s">
        <v>1168</v>
      </c>
      <c r="F81" s="285">
        <v>0</v>
      </c>
    </row>
    <row r="82" spans="1:6" s="145" customFormat="1" ht="20.100000000000001" customHeight="1" x14ac:dyDescent="0.25">
      <c r="A82" s="380"/>
      <c r="B82" s="381" t="s">
        <v>1605</v>
      </c>
      <c r="C82" s="381" t="s">
        <v>1640</v>
      </c>
      <c r="D82" s="381" t="s">
        <v>1603</v>
      </c>
      <c r="E82" s="248" t="s">
        <v>1170</v>
      </c>
      <c r="F82" s="285">
        <v>0</v>
      </c>
    </row>
    <row r="83" spans="1:6" s="145" customFormat="1" ht="20.100000000000001" customHeight="1" x14ac:dyDescent="0.25">
      <c r="A83" s="380"/>
      <c r="B83" s="381" t="s">
        <v>1605</v>
      </c>
      <c r="C83" s="381" t="s">
        <v>1640</v>
      </c>
      <c r="D83" s="381" t="s">
        <v>1636</v>
      </c>
      <c r="E83" s="248" t="s">
        <v>1172</v>
      </c>
      <c r="F83" s="285">
        <v>0</v>
      </c>
    </row>
    <row r="84" spans="1:6" s="145" customFormat="1" ht="20.100000000000001" customHeight="1" x14ac:dyDescent="0.25">
      <c r="A84" s="380"/>
      <c r="B84" s="381" t="s">
        <v>1605</v>
      </c>
      <c r="C84" s="381" t="s">
        <v>1640</v>
      </c>
      <c r="D84" s="381" t="s">
        <v>1604</v>
      </c>
      <c r="E84" s="248" t="s">
        <v>1174</v>
      </c>
      <c r="F84" s="285">
        <v>0</v>
      </c>
    </row>
    <row r="85" spans="1:6" s="145" customFormat="1" ht="20.100000000000001" customHeight="1" x14ac:dyDescent="0.25">
      <c r="A85" s="380"/>
      <c r="B85" s="381" t="s">
        <v>1605</v>
      </c>
      <c r="C85" s="381" t="s">
        <v>1640</v>
      </c>
      <c r="D85" s="381" t="s">
        <v>1637</v>
      </c>
      <c r="E85" s="248" t="s">
        <v>1307</v>
      </c>
      <c r="F85" s="285">
        <v>0</v>
      </c>
    </row>
    <row r="86" spans="1:6" s="145" customFormat="1" ht="20.100000000000001" customHeight="1" x14ac:dyDescent="0.25">
      <c r="A86" s="380"/>
      <c r="B86" s="381" t="s">
        <v>1605</v>
      </c>
      <c r="C86" s="381" t="s">
        <v>1640</v>
      </c>
      <c r="D86" s="381" t="s">
        <v>1638</v>
      </c>
      <c r="E86" s="248" t="s">
        <v>1619</v>
      </c>
      <c r="F86" s="285">
        <v>15455928</v>
      </c>
    </row>
    <row r="87" spans="1:6" s="300" customFormat="1" ht="20.100000000000001" customHeight="1" x14ac:dyDescent="0.25">
      <c r="A87" s="385" t="s">
        <v>1605</v>
      </c>
      <c r="B87" s="386" t="s">
        <v>1641</v>
      </c>
      <c r="C87" s="639" t="s">
        <v>1180</v>
      </c>
      <c r="D87" s="640"/>
      <c r="E87" s="641"/>
      <c r="F87" s="387">
        <f>SUM(F88)</f>
        <v>8365460.5800000001</v>
      </c>
    </row>
    <row r="88" spans="1:6" s="145" customFormat="1" ht="20.100000000000001" customHeight="1" x14ac:dyDescent="0.25">
      <c r="A88" s="380"/>
      <c r="B88" s="381" t="s">
        <v>1605</v>
      </c>
      <c r="C88" s="381" t="s">
        <v>1641</v>
      </c>
      <c r="D88" s="381" t="s">
        <v>1632</v>
      </c>
      <c r="E88" s="248" t="s">
        <v>1182</v>
      </c>
      <c r="F88" s="285">
        <v>8365460.5800000001</v>
      </c>
    </row>
    <row r="89" spans="1:6" s="300" customFormat="1" ht="20.100000000000001" customHeight="1" x14ac:dyDescent="0.25">
      <c r="A89" s="383" t="s">
        <v>1602</v>
      </c>
      <c r="B89" s="636" t="s">
        <v>1184</v>
      </c>
      <c r="C89" s="637"/>
      <c r="D89" s="637"/>
      <c r="E89" s="638"/>
      <c r="F89" s="384">
        <f>SUM(F90+F93+F100+F107+F111+F118+F120+F123+F128)</f>
        <v>4814152.54</v>
      </c>
    </row>
    <row r="90" spans="1:6" s="300" customFormat="1" ht="20.100000000000001" customHeight="1" x14ac:dyDescent="0.25">
      <c r="A90" s="385" t="s">
        <v>1633</v>
      </c>
      <c r="B90" s="386" t="s">
        <v>1600</v>
      </c>
      <c r="C90" s="639" t="s">
        <v>1186</v>
      </c>
      <c r="D90" s="640"/>
      <c r="E90" s="641"/>
      <c r="F90" s="387">
        <f>SUM(F91:F92)</f>
        <v>0</v>
      </c>
    </row>
    <row r="91" spans="1:6" s="145" customFormat="1" ht="20.100000000000001" customHeight="1" x14ac:dyDescent="0.25">
      <c r="A91" s="380"/>
      <c r="B91" s="381" t="s">
        <v>1633</v>
      </c>
      <c r="C91" s="381" t="s">
        <v>1600</v>
      </c>
      <c r="D91" s="381" t="s">
        <v>1632</v>
      </c>
      <c r="E91" s="248" t="s">
        <v>1188</v>
      </c>
      <c r="F91" s="285">
        <v>0</v>
      </c>
    </row>
    <row r="92" spans="1:6" s="145" customFormat="1" ht="20.100000000000001" customHeight="1" x14ac:dyDescent="0.25">
      <c r="A92" s="380"/>
      <c r="B92" s="381" t="s">
        <v>1633</v>
      </c>
      <c r="C92" s="381" t="s">
        <v>1600</v>
      </c>
      <c r="D92" s="381" t="s">
        <v>1601</v>
      </c>
      <c r="E92" s="248" t="s">
        <v>1190</v>
      </c>
      <c r="F92" s="285">
        <v>0</v>
      </c>
    </row>
    <row r="93" spans="1:6" s="300" customFormat="1" ht="20.100000000000001" customHeight="1" x14ac:dyDescent="0.25">
      <c r="A93" s="385" t="s">
        <v>1633</v>
      </c>
      <c r="B93" s="386" t="s">
        <v>1605</v>
      </c>
      <c r="C93" s="639" t="s">
        <v>1192</v>
      </c>
      <c r="D93" s="640"/>
      <c r="E93" s="641"/>
      <c r="F93" s="387">
        <f>SUM(F94:F99)</f>
        <v>518342.3</v>
      </c>
    </row>
    <row r="94" spans="1:6" s="145" customFormat="1" ht="20.100000000000001" customHeight="1" x14ac:dyDescent="0.25">
      <c r="A94" s="380"/>
      <c r="B94" s="381" t="s">
        <v>1633</v>
      </c>
      <c r="C94" s="381" t="s">
        <v>1605</v>
      </c>
      <c r="D94" s="381" t="s">
        <v>1632</v>
      </c>
      <c r="E94" s="248" t="s">
        <v>1194</v>
      </c>
      <c r="F94" s="285">
        <v>518342.3</v>
      </c>
    </row>
    <row r="95" spans="1:6" s="145" customFormat="1" ht="20.100000000000001" customHeight="1" x14ac:dyDescent="0.25">
      <c r="A95" s="380"/>
      <c r="B95" s="381" t="s">
        <v>1633</v>
      </c>
      <c r="C95" s="381" t="s">
        <v>1605</v>
      </c>
      <c r="D95" s="381" t="s">
        <v>1601</v>
      </c>
      <c r="E95" s="248" t="s">
        <v>1196</v>
      </c>
      <c r="F95" s="285">
        <v>0</v>
      </c>
    </row>
    <row r="96" spans="1:6" s="145" customFormat="1" ht="20.100000000000001" customHeight="1" x14ac:dyDescent="0.25">
      <c r="A96" s="380"/>
      <c r="B96" s="381" t="s">
        <v>1633</v>
      </c>
      <c r="C96" s="381" t="s">
        <v>1605</v>
      </c>
      <c r="D96" s="381" t="s">
        <v>1602</v>
      </c>
      <c r="E96" s="248" t="s">
        <v>1198</v>
      </c>
      <c r="F96" s="285">
        <v>0</v>
      </c>
    </row>
    <row r="97" spans="1:6" s="145" customFormat="1" ht="20.100000000000001" customHeight="1" x14ac:dyDescent="0.25">
      <c r="A97" s="380"/>
      <c r="B97" s="381" t="s">
        <v>1633</v>
      </c>
      <c r="C97" s="381" t="s">
        <v>1605</v>
      </c>
      <c r="D97" s="381" t="s">
        <v>1635</v>
      </c>
      <c r="E97" s="248" t="s">
        <v>1200</v>
      </c>
      <c r="F97" s="285">
        <v>0</v>
      </c>
    </row>
    <row r="98" spans="1:6" s="145" customFormat="1" ht="20.100000000000001" customHeight="1" x14ac:dyDescent="0.25">
      <c r="A98" s="380"/>
      <c r="B98" s="381" t="s">
        <v>1633</v>
      </c>
      <c r="C98" s="381" t="s">
        <v>1605</v>
      </c>
      <c r="D98" s="381" t="s">
        <v>1603</v>
      </c>
      <c r="E98" s="248" t="s">
        <v>1202</v>
      </c>
      <c r="F98" s="285">
        <v>0</v>
      </c>
    </row>
    <row r="99" spans="1:6" s="145" customFormat="1" ht="20.100000000000001" customHeight="1" x14ac:dyDescent="0.25">
      <c r="A99" s="380"/>
      <c r="B99" s="381" t="s">
        <v>1633</v>
      </c>
      <c r="C99" s="381" t="s">
        <v>1605</v>
      </c>
      <c r="D99" s="381" t="s">
        <v>1636</v>
      </c>
      <c r="E99" s="248" t="s">
        <v>1620</v>
      </c>
      <c r="F99" s="285">
        <v>0</v>
      </c>
    </row>
    <row r="100" spans="1:6" s="300" customFormat="1" ht="20.100000000000001" customHeight="1" x14ac:dyDescent="0.25">
      <c r="A100" s="385" t="s">
        <v>1633</v>
      </c>
      <c r="B100" s="386" t="s">
        <v>1633</v>
      </c>
      <c r="C100" s="639" t="s">
        <v>1206</v>
      </c>
      <c r="D100" s="640"/>
      <c r="E100" s="641"/>
      <c r="F100" s="387">
        <f>SUM(F101:F106)</f>
        <v>0</v>
      </c>
    </row>
    <row r="101" spans="1:6" s="145" customFormat="1" ht="20.100000000000001" customHeight="1" x14ac:dyDescent="0.25">
      <c r="A101" s="380"/>
      <c r="B101" s="381" t="s">
        <v>1633</v>
      </c>
      <c r="C101" s="381" t="s">
        <v>1633</v>
      </c>
      <c r="D101" s="381" t="s">
        <v>1632</v>
      </c>
      <c r="E101" s="248" t="s">
        <v>1208</v>
      </c>
      <c r="F101" s="285">
        <v>0</v>
      </c>
    </row>
    <row r="102" spans="1:6" s="145" customFormat="1" ht="20.100000000000001" customHeight="1" x14ac:dyDescent="0.25">
      <c r="A102" s="380"/>
      <c r="B102" s="381" t="s">
        <v>1633</v>
      </c>
      <c r="C102" s="381" t="s">
        <v>1633</v>
      </c>
      <c r="D102" s="381" t="s">
        <v>1601</v>
      </c>
      <c r="E102" s="248" t="s">
        <v>1621</v>
      </c>
      <c r="F102" s="285">
        <v>0</v>
      </c>
    </row>
    <row r="103" spans="1:6" s="145" customFormat="1" ht="20.100000000000001" customHeight="1" x14ac:dyDescent="0.25">
      <c r="A103" s="380"/>
      <c r="B103" s="381" t="s">
        <v>1633</v>
      </c>
      <c r="C103" s="381" t="s">
        <v>1633</v>
      </c>
      <c r="D103" s="381" t="s">
        <v>1602</v>
      </c>
      <c r="E103" s="248" t="s">
        <v>1212</v>
      </c>
      <c r="F103" s="285">
        <v>0</v>
      </c>
    </row>
    <row r="104" spans="1:6" s="145" customFormat="1" ht="20.100000000000001" customHeight="1" x14ac:dyDescent="0.25">
      <c r="A104" s="380"/>
      <c r="B104" s="381" t="s">
        <v>1633</v>
      </c>
      <c r="C104" s="381" t="s">
        <v>1633</v>
      </c>
      <c r="D104" s="381" t="s">
        <v>1635</v>
      </c>
      <c r="E104" s="248" t="s">
        <v>1214</v>
      </c>
      <c r="F104" s="285">
        <v>0</v>
      </c>
    </row>
    <row r="105" spans="1:6" s="145" customFormat="1" ht="20.100000000000001" customHeight="1" x14ac:dyDescent="0.25">
      <c r="A105" s="380"/>
      <c r="B105" s="381" t="s">
        <v>1633</v>
      </c>
      <c r="C105" s="381" t="s">
        <v>1633</v>
      </c>
      <c r="D105" s="381" t="s">
        <v>1603</v>
      </c>
      <c r="E105" s="248" t="s">
        <v>1216</v>
      </c>
      <c r="F105" s="285">
        <v>0</v>
      </c>
    </row>
    <row r="106" spans="1:6" s="145" customFormat="1" ht="20.100000000000001" customHeight="1" x14ac:dyDescent="0.25">
      <c r="A106" s="380"/>
      <c r="B106" s="381" t="s">
        <v>1633</v>
      </c>
      <c r="C106" s="381" t="s">
        <v>1633</v>
      </c>
      <c r="D106" s="381" t="s">
        <v>1636</v>
      </c>
      <c r="E106" s="248" t="s">
        <v>1218</v>
      </c>
      <c r="F106" s="285">
        <v>0</v>
      </c>
    </row>
    <row r="107" spans="1:6" s="300" customFormat="1" ht="20.100000000000001" customHeight="1" x14ac:dyDescent="0.25">
      <c r="A107" s="385" t="s">
        <v>1633</v>
      </c>
      <c r="B107" s="386" t="s">
        <v>1634</v>
      </c>
      <c r="C107" s="639" t="s">
        <v>1220</v>
      </c>
      <c r="D107" s="640"/>
      <c r="E107" s="641"/>
      <c r="F107" s="387">
        <f>SUM(F108:F110)</f>
        <v>0</v>
      </c>
    </row>
    <row r="108" spans="1:6" s="145" customFormat="1" ht="20.100000000000001" customHeight="1" x14ac:dyDescent="0.25">
      <c r="A108" s="380"/>
      <c r="B108" s="381" t="s">
        <v>1633</v>
      </c>
      <c r="C108" s="381" t="s">
        <v>1634</v>
      </c>
      <c r="D108" s="381" t="s">
        <v>1632</v>
      </c>
      <c r="E108" s="248" t="s">
        <v>1222</v>
      </c>
      <c r="F108" s="285">
        <v>0</v>
      </c>
    </row>
    <row r="109" spans="1:6" s="145" customFormat="1" ht="20.100000000000001" customHeight="1" x14ac:dyDescent="0.25">
      <c r="A109" s="380"/>
      <c r="B109" s="381" t="s">
        <v>1633</v>
      </c>
      <c r="C109" s="381" t="s">
        <v>1634</v>
      </c>
      <c r="D109" s="381" t="s">
        <v>1601</v>
      </c>
      <c r="E109" s="248" t="s">
        <v>1224</v>
      </c>
      <c r="F109" s="285">
        <v>0</v>
      </c>
    </row>
    <row r="110" spans="1:6" s="145" customFormat="1" ht="20.100000000000001" customHeight="1" x14ac:dyDescent="0.25">
      <c r="A110" s="380"/>
      <c r="B110" s="381" t="s">
        <v>1633</v>
      </c>
      <c r="C110" s="381" t="s">
        <v>1634</v>
      </c>
      <c r="D110" s="381" t="s">
        <v>1602</v>
      </c>
      <c r="E110" s="248" t="s">
        <v>1226</v>
      </c>
      <c r="F110" s="285">
        <v>0</v>
      </c>
    </row>
    <row r="111" spans="1:6" s="300" customFormat="1" ht="20.100000000000001" customHeight="1" x14ac:dyDescent="0.25">
      <c r="A111" s="385" t="s">
        <v>1633</v>
      </c>
      <c r="B111" s="386" t="s">
        <v>1639</v>
      </c>
      <c r="C111" s="639" t="s">
        <v>1228</v>
      </c>
      <c r="D111" s="640"/>
      <c r="E111" s="641"/>
      <c r="F111" s="387">
        <f>SUM(F112:F117)</f>
        <v>0</v>
      </c>
    </row>
    <row r="112" spans="1:6" s="145" customFormat="1" ht="20.100000000000001" customHeight="1" x14ac:dyDescent="0.25">
      <c r="A112" s="380"/>
      <c r="B112" s="381" t="s">
        <v>1633</v>
      </c>
      <c r="C112" s="381" t="s">
        <v>1639</v>
      </c>
      <c r="D112" s="381" t="s">
        <v>1632</v>
      </c>
      <c r="E112" s="248" t="s">
        <v>1230</v>
      </c>
      <c r="F112" s="285">
        <v>0</v>
      </c>
    </row>
    <row r="113" spans="1:6" s="145" customFormat="1" ht="20.100000000000001" customHeight="1" x14ac:dyDescent="0.25">
      <c r="A113" s="380"/>
      <c r="B113" s="381" t="s">
        <v>1633</v>
      </c>
      <c r="C113" s="381" t="s">
        <v>1639</v>
      </c>
      <c r="D113" s="381" t="s">
        <v>1601</v>
      </c>
      <c r="E113" s="248" t="s">
        <v>1232</v>
      </c>
      <c r="F113" s="285">
        <v>0</v>
      </c>
    </row>
    <row r="114" spans="1:6" s="145" customFormat="1" ht="20.100000000000001" customHeight="1" x14ac:dyDescent="0.25">
      <c r="A114" s="380"/>
      <c r="B114" s="381" t="s">
        <v>1633</v>
      </c>
      <c r="C114" s="381" t="s">
        <v>1639</v>
      </c>
      <c r="D114" s="381" t="s">
        <v>1602</v>
      </c>
      <c r="E114" s="248" t="s">
        <v>1234</v>
      </c>
      <c r="F114" s="285">
        <v>0</v>
      </c>
    </row>
    <row r="115" spans="1:6" s="145" customFormat="1" ht="20.100000000000001" customHeight="1" x14ac:dyDescent="0.25">
      <c r="A115" s="380"/>
      <c r="B115" s="381" t="s">
        <v>1633</v>
      </c>
      <c r="C115" s="381" t="s">
        <v>1639</v>
      </c>
      <c r="D115" s="381" t="s">
        <v>1635</v>
      </c>
      <c r="E115" s="248" t="s">
        <v>1236</v>
      </c>
      <c r="F115" s="285">
        <v>0</v>
      </c>
    </row>
    <row r="116" spans="1:6" s="145" customFormat="1" ht="20.100000000000001" customHeight="1" x14ac:dyDescent="0.25">
      <c r="A116" s="380"/>
      <c r="B116" s="381" t="s">
        <v>1633</v>
      </c>
      <c r="C116" s="381" t="s">
        <v>1639</v>
      </c>
      <c r="D116" s="381" t="s">
        <v>1603</v>
      </c>
      <c r="E116" s="248" t="s">
        <v>1622</v>
      </c>
      <c r="F116" s="285">
        <v>0</v>
      </c>
    </row>
    <row r="117" spans="1:6" s="145" customFormat="1" ht="20.100000000000001" customHeight="1" x14ac:dyDescent="0.25">
      <c r="A117" s="380"/>
      <c r="B117" s="381" t="s">
        <v>1633</v>
      </c>
      <c r="C117" s="381" t="s">
        <v>1639</v>
      </c>
      <c r="D117" s="381" t="s">
        <v>1636</v>
      </c>
      <c r="E117" s="248" t="s">
        <v>1240</v>
      </c>
      <c r="F117" s="285">
        <v>0</v>
      </c>
    </row>
    <row r="118" spans="1:6" s="300" customFormat="1" ht="20.100000000000001" customHeight="1" x14ac:dyDescent="0.25">
      <c r="A118" s="385" t="s">
        <v>1633</v>
      </c>
      <c r="B118" s="386" t="s">
        <v>1640</v>
      </c>
      <c r="C118" s="639" t="s">
        <v>1623</v>
      </c>
      <c r="D118" s="640"/>
      <c r="E118" s="641"/>
      <c r="F118" s="387">
        <f>SUM(F119)</f>
        <v>0</v>
      </c>
    </row>
    <row r="119" spans="1:6" s="145" customFormat="1" ht="20.100000000000001" customHeight="1" x14ac:dyDescent="0.25">
      <c r="A119" s="380"/>
      <c r="B119" s="381" t="s">
        <v>1633</v>
      </c>
      <c r="C119" s="381" t="s">
        <v>1640</v>
      </c>
      <c r="D119" s="381" t="s">
        <v>1632</v>
      </c>
      <c r="E119" s="248" t="s">
        <v>1244</v>
      </c>
      <c r="F119" s="285">
        <v>0</v>
      </c>
    </row>
    <row r="120" spans="1:6" s="300" customFormat="1" ht="20.100000000000001" customHeight="1" x14ac:dyDescent="0.25">
      <c r="A120" s="385" t="s">
        <v>1633</v>
      </c>
      <c r="B120" s="386" t="s">
        <v>1641</v>
      </c>
      <c r="C120" s="639" t="s">
        <v>1246</v>
      </c>
      <c r="D120" s="640"/>
      <c r="E120" s="641"/>
      <c r="F120" s="387">
        <f>SUM(F121:F122)</f>
        <v>0</v>
      </c>
    </row>
    <row r="121" spans="1:6" s="145" customFormat="1" ht="20.100000000000001" customHeight="1" x14ac:dyDescent="0.25">
      <c r="A121" s="380"/>
      <c r="B121" s="381" t="s">
        <v>1633</v>
      </c>
      <c r="C121" s="381" t="s">
        <v>1641</v>
      </c>
      <c r="D121" s="381" t="s">
        <v>1632</v>
      </c>
      <c r="E121" s="248" t="s">
        <v>1248</v>
      </c>
      <c r="F121" s="285">
        <v>0</v>
      </c>
    </row>
    <row r="122" spans="1:6" s="145" customFormat="1" ht="20.100000000000001" customHeight="1" x14ac:dyDescent="0.25">
      <c r="A122" s="380"/>
      <c r="B122" s="381" t="s">
        <v>1633</v>
      </c>
      <c r="C122" s="381" t="s">
        <v>1641</v>
      </c>
      <c r="D122" s="381" t="s">
        <v>1601</v>
      </c>
      <c r="E122" s="248" t="s">
        <v>1250</v>
      </c>
      <c r="F122" s="285">
        <v>0</v>
      </c>
    </row>
    <row r="123" spans="1:6" s="300" customFormat="1" ht="20.100000000000001" customHeight="1" x14ac:dyDescent="0.25">
      <c r="A123" s="385" t="s">
        <v>1633</v>
      </c>
      <c r="B123" s="386" t="s">
        <v>1642</v>
      </c>
      <c r="C123" s="639" t="s">
        <v>1624</v>
      </c>
      <c r="D123" s="640"/>
      <c r="E123" s="641"/>
      <c r="F123" s="387">
        <f>SUM(F124:F127)</f>
        <v>0</v>
      </c>
    </row>
    <row r="124" spans="1:6" s="145" customFormat="1" ht="20.100000000000001" customHeight="1" x14ac:dyDescent="0.25">
      <c r="A124" s="380"/>
      <c r="B124" s="381" t="s">
        <v>1633</v>
      </c>
      <c r="C124" s="381" t="s">
        <v>1642</v>
      </c>
      <c r="D124" s="381" t="s">
        <v>1632</v>
      </c>
      <c r="E124" s="248" t="s">
        <v>1254</v>
      </c>
      <c r="F124" s="285">
        <v>0</v>
      </c>
    </row>
    <row r="125" spans="1:6" s="145" customFormat="1" ht="20.100000000000001" customHeight="1" x14ac:dyDescent="0.25">
      <c r="A125" s="380"/>
      <c r="B125" s="381" t="s">
        <v>1633</v>
      </c>
      <c r="C125" s="381" t="s">
        <v>1642</v>
      </c>
      <c r="D125" s="381" t="s">
        <v>1601</v>
      </c>
      <c r="E125" s="248" t="s">
        <v>1256</v>
      </c>
      <c r="F125" s="285">
        <v>0</v>
      </c>
    </row>
    <row r="126" spans="1:6" s="145" customFormat="1" ht="20.100000000000001" customHeight="1" x14ac:dyDescent="0.25">
      <c r="A126" s="380"/>
      <c r="B126" s="381" t="s">
        <v>1633</v>
      </c>
      <c r="C126" s="381" t="s">
        <v>1642</v>
      </c>
      <c r="D126" s="381" t="s">
        <v>1602</v>
      </c>
      <c r="E126" s="248" t="s">
        <v>1258</v>
      </c>
      <c r="F126" s="285">
        <v>0</v>
      </c>
    </row>
    <row r="127" spans="1:6" s="145" customFormat="1" ht="20.100000000000001" customHeight="1" x14ac:dyDescent="0.25">
      <c r="A127" s="380"/>
      <c r="B127" s="381" t="s">
        <v>1633</v>
      </c>
      <c r="C127" s="381" t="s">
        <v>1642</v>
      </c>
      <c r="D127" s="381" t="s">
        <v>1635</v>
      </c>
      <c r="E127" s="248" t="s">
        <v>1260</v>
      </c>
      <c r="F127" s="285">
        <v>0</v>
      </c>
    </row>
    <row r="128" spans="1:6" s="300" customFormat="1" ht="20.100000000000001" customHeight="1" x14ac:dyDescent="0.25">
      <c r="A128" s="385" t="s">
        <v>1633</v>
      </c>
      <c r="B128" s="386" t="s">
        <v>1643</v>
      </c>
      <c r="C128" s="639" t="s">
        <v>1262</v>
      </c>
      <c r="D128" s="640"/>
      <c r="E128" s="641"/>
      <c r="F128" s="387">
        <f>SUM(F129:F131)</f>
        <v>4295810.24</v>
      </c>
    </row>
    <row r="129" spans="1:6" s="145" customFormat="1" ht="20.100000000000001" customHeight="1" x14ac:dyDescent="0.25">
      <c r="A129" s="380"/>
      <c r="B129" s="381" t="s">
        <v>1633</v>
      </c>
      <c r="C129" s="381" t="s">
        <v>1643</v>
      </c>
      <c r="D129" s="381" t="s">
        <v>1632</v>
      </c>
      <c r="E129" s="248" t="s">
        <v>1264</v>
      </c>
      <c r="F129" s="285">
        <v>0</v>
      </c>
    </row>
    <row r="130" spans="1:6" s="145" customFormat="1" ht="20.100000000000001" customHeight="1" x14ac:dyDescent="0.25">
      <c r="A130" s="380"/>
      <c r="B130" s="381" t="s">
        <v>1633</v>
      </c>
      <c r="C130" s="381" t="s">
        <v>1643</v>
      </c>
      <c r="D130" s="381" t="s">
        <v>1601</v>
      </c>
      <c r="E130" s="248" t="s">
        <v>1266</v>
      </c>
      <c r="F130" s="285">
        <v>0</v>
      </c>
    </row>
    <row r="131" spans="1:6" s="145" customFormat="1" ht="20.100000000000001" customHeight="1" x14ac:dyDescent="0.25">
      <c r="A131" s="380"/>
      <c r="B131" s="381" t="s">
        <v>1633</v>
      </c>
      <c r="C131" s="381" t="s">
        <v>1643</v>
      </c>
      <c r="D131" s="381" t="s">
        <v>1602</v>
      </c>
      <c r="E131" s="248" t="s">
        <v>1268</v>
      </c>
      <c r="F131" s="285">
        <v>4295810.24</v>
      </c>
    </row>
    <row r="132" spans="1:6" s="300" customFormat="1" ht="20.100000000000001" customHeight="1" x14ac:dyDescent="0.25">
      <c r="A132" s="383" t="s">
        <v>1635</v>
      </c>
      <c r="B132" s="636" t="s">
        <v>1625</v>
      </c>
      <c r="C132" s="637"/>
      <c r="D132" s="637"/>
      <c r="E132" s="638"/>
      <c r="F132" s="384">
        <f>SUM(F133+F136+F140+F145)</f>
        <v>24687115</v>
      </c>
    </row>
    <row r="133" spans="1:6" s="300" customFormat="1" ht="20.100000000000001" customHeight="1" x14ac:dyDescent="0.25">
      <c r="A133" s="385" t="s">
        <v>1634</v>
      </c>
      <c r="B133" s="386" t="s">
        <v>1600</v>
      </c>
      <c r="C133" s="639" t="s">
        <v>1626</v>
      </c>
      <c r="D133" s="640"/>
      <c r="E133" s="641"/>
      <c r="F133" s="387">
        <f>SUM(F134:F135)</f>
        <v>24687115</v>
      </c>
    </row>
    <row r="134" spans="1:6" s="145" customFormat="1" ht="20.100000000000001" customHeight="1" x14ac:dyDescent="0.25">
      <c r="A134" s="380"/>
      <c r="B134" s="381" t="s">
        <v>1634</v>
      </c>
      <c r="C134" s="381" t="s">
        <v>1600</v>
      </c>
      <c r="D134" s="381" t="s">
        <v>1632</v>
      </c>
      <c r="E134" s="248" t="s">
        <v>1274</v>
      </c>
      <c r="F134" s="285">
        <v>24687115</v>
      </c>
    </row>
    <row r="135" spans="1:6" s="145" customFormat="1" ht="20.100000000000001" customHeight="1" x14ac:dyDescent="0.25">
      <c r="A135" s="380"/>
      <c r="B135" s="381" t="s">
        <v>1634</v>
      </c>
      <c r="C135" s="381" t="s">
        <v>1600</v>
      </c>
      <c r="D135" s="381" t="s">
        <v>1601</v>
      </c>
      <c r="E135" s="248" t="s">
        <v>1276</v>
      </c>
      <c r="F135" s="285">
        <v>0</v>
      </c>
    </row>
    <row r="136" spans="1:6" s="300" customFormat="1" ht="26.25" customHeight="1" x14ac:dyDescent="0.25">
      <c r="A136" s="385" t="s">
        <v>1634</v>
      </c>
      <c r="B136" s="386" t="s">
        <v>1605</v>
      </c>
      <c r="C136" s="639" t="s">
        <v>1278</v>
      </c>
      <c r="D136" s="640"/>
      <c r="E136" s="641"/>
      <c r="F136" s="387">
        <f>SUM(F137:F139)</f>
        <v>0</v>
      </c>
    </row>
    <row r="137" spans="1:6" s="145" customFormat="1" ht="20.100000000000001" customHeight="1" x14ac:dyDescent="0.25">
      <c r="A137" s="380"/>
      <c r="B137" s="381" t="s">
        <v>1634</v>
      </c>
      <c r="C137" s="381" t="s">
        <v>1605</v>
      </c>
      <c r="D137" s="381" t="s">
        <v>1632</v>
      </c>
      <c r="E137" s="248" t="s">
        <v>1627</v>
      </c>
      <c r="F137" s="285">
        <v>0</v>
      </c>
    </row>
    <row r="138" spans="1:6" s="145" customFormat="1" ht="20.100000000000001" customHeight="1" x14ac:dyDescent="0.25">
      <c r="A138" s="380"/>
      <c r="B138" s="381" t="s">
        <v>1634</v>
      </c>
      <c r="C138" s="381" t="s">
        <v>1605</v>
      </c>
      <c r="D138" s="381" t="s">
        <v>1601</v>
      </c>
      <c r="E138" s="248" t="s">
        <v>1628</v>
      </c>
      <c r="F138" s="285">
        <v>0</v>
      </c>
    </row>
    <row r="139" spans="1:6" s="145" customFormat="1" ht="20.100000000000001" customHeight="1" x14ac:dyDescent="0.25">
      <c r="A139" s="380"/>
      <c r="B139" s="381" t="s">
        <v>1634</v>
      </c>
      <c r="C139" s="381" t="s">
        <v>1605</v>
      </c>
      <c r="D139" s="381" t="s">
        <v>1602</v>
      </c>
      <c r="E139" s="248" t="s">
        <v>1629</v>
      </c>
      <c r="F139" s="285">
        <v>0</v>
      </c>
    </row>
    <row r="140" spans="1:6" s="300" customFormat="1" ht="20.100000000000001" customHeight="1" x14ac:dyDescent="0.25">
      <c r="A140" s="299" t="s">
        <v>1634</v>
      </c>
      <c r="B140" s="386" t="s">
        <v>1633</v>
      </c>
      <c r="C140" s="639" t="s">
        <v>1286</v>
      </c>
      <c r="D140" s="640"/>
      <c r="E140" s="641"/>
      <c r="F140" s="387">
        <f>SUM(F141:F144)</f>
        <v>0</v>
      </c>
    </row>
    <row r="141" spans="1:6" s="145" customFormat="1" ht="20.100000000000001" customHeight="1" x14ac:dyDescent="0.25">
      <c r="A141" s="380"/>
      <c r="B141" s="381" t="s">
        <v>1634</v>
      </c>
      <c r="C141" s="381" t="s">
        <v>1633</v>
      </c>
      <c r="D141" s="381" t="s">
        <v>1632</v>
      </c>
      <c r="E141" s="248" t="s">
        <v>1288</v>
      </c>
      <c r="F141" s="285">
        <v>0</v>
      </c>
    </row>
    <row r="142" spans="1:6" s="145" customFormat="1" ht="20.100000000000001" customHeight="1" x14ac:dyDescent="0.25">
      <c r="A142" s="380"/>
      <c r="B142" s="381" t="s">
        <v>1634</v>
      </c>
      <c r="C142" s="381" t="s">
        <v>1633</v>
      </c>
      <c r="D142" s="381" t="s">
        <v>1601</v>
      </c>
      <c r="E142" s="248" t="s">
        <v>1630</v>
      </c>
      <c r="F142" s="285">
        <v>0</v>
      </c>
    </row>
    <row r="143" spans="1:6" s="145" customFormat="1" ht="20.100000000000001" customHeight="1" x14ac:dyDescent="0.25">
      <c r="A143" s="380"/>
      <c r="B143" s="381" t="s">
        <v>1634</v>
      </c>
      <c r="C143" s="381" t="s">
        <v>1633</v>
      </c>
      <c r="D143" s="381" t="s">
        <v>1602</v>
      </c>
      <c r="E143" s="248" t="s">
        <v>1292</v>
      </c>
      <c r="F143" s="285">
        <v>0</v>
      </c>
    </row>
    <row r="144" spans="1:6" s="145" customFormat="1" ht="20.100000000000001" customHeight="1" x14ac:dyDescent="0.25">
      <c r="A144" s="380"/>
      <c r="B144" s="381" t="s">
        <v>1634</v>
      </c>
      <c r="C144" s="381" t="s">
        <v>1633</v>
      </c>
      <c r="D144" s="381" t="s">
        <v>1635</v>
      </c>
      <c r="E144" s="248" t="s">
        <v>1294</v>
      </c>
      <c r="F144" s="285">
        <v>0</v>
      </c>
    </row>
    <row r="145" spans="1:7" s="300" customFormat="1" ht="20.100000000000001" customHeight="1" x14ac:dyDescent="0.25">
      <c r="A145" s="385" t="s">
        <v>1634</v>
      </c>
      <c r="B145" s="386" t="s">
        <v>1634</v>
      </c>
      <c r="C145" s="639" t="s">
        <v>1296</v>
      </c>
      <c r="D145" s="640"/>
      <c r="E145" s="641"/>
      <c r="F145" s="387">
        <f>SUM(F146)</f>
        <v>0</v>
      </c>
    </row>
    <row r="146" spans="1:7" s="145" customFormat="1" ht="20.100000000000001" customHeight="1" x14ac:dyDescent="0.25">
      <c r="A146" s="380"/>
      <c r="B146" s="381" t="s">
        <v>1634</v>
      </c>
      <c r="C146" s="381" t="s">
        <v>1634</v>
      </c>
      <c r="D146" s="381" t="s">
        <v>1632</v>
      </c>
      <c r="E146" s="248" t="s">
        <v>1631</v>
      </c>
      <c r="F146" s="285">
        <v>0</v>
      </c>
    </row>
    <row r="147" spans="1:7" s="298" customFormat="1" ht="22.5" customHeight="1" thickBot="1" x14ac:dyDescent="0.3">
      <c r="A147" s="624" t="s">
        <v>1</v>
      </c>
      <c r="B147" s="625"/>
      <c r="C147" s="625"/>
      <c r="D147" s="625"/>
      <c r="E147" s="626"/>
      <c r="F147" s="302">
        <f>SUM(F4+F43+F89+F132)</f>
        <v>375907555.98000002</v>
      </c>
      <c r="G147" s="301"/>
    </row>
    <row r="148" spans="1:7" ht="2.25" customHeight="1" x14ac:dyDescent="0.25">
      <c r="A148" s="35"/>
      <c r="B148" s="35"/>
      <c r="C148" s="35"/>
      <c r="D148" s="35"/>
      <c r="E148" s="36"/>
      <c r="F148" s="146"/>
    </row>
    <row r="149" spans="1:7" ht="25.5" hidden="1" customHeight="1" x14ac:dyDescent="0.25">
      <c r="A149" s="35"/>
      <c r="B149" s="35"/>
      <c r="C149" s="35"/>
      <c r="D149" s="35"/>
      <c r="E149" s="36"/>
      <c r="F149" s="146"/>
    </row>
    <row r="150" spans="1:7" ht="25.5" hidden="1" customHeight="1" x14ac:dyDescent="0.25">
      <c r="A150" s="35"/>
      <c r="B150" s="35"/>
      <c r="C150" s="35"/>
      <c r="D150" s="35"/>
      <c r="E150" s="36"/>
      <c r="F150" s="146"/>
    </row>
    <row r="151" spans="1:7" ht="25.5" hidden="1" customHeight="1" x14ac:dyDescent="0.25">
      <c r="A151" s="35"/>
      <c r="B151" s="35"/>
      <c r="C151" s="35"/>
      <c r="D151" s="35"/>
      <c r="E151" s="36"/>
      <c r="F151" s="146"/>
    </row>
    <row r="152" spans="1:7" ht="25.5" hidden="1" customHeight="1" x14ac:dyDescent="0.25">
      <c r="A152" s="35"/>
      <c r="B152" s="35"/>
      <c r="C152" s="35"/>
      <c r="D152" s="35"/>
      <c r="E152" s="36"/>
      <c r="F152" s="146"/>
    </row>
    <row r="153" spans="1:7" ht="25.5" hidden="1" customHeight="1" x14ac:dyDescent="0.25">
      <c r="A153" s="35"/>
      <c r="B153" s="35"/>
      <c r="C153" s="35"/>
      <c r="D153" s="35"/>
      <c r="E153" s="36"/>
      <c r="F153" s="146"/>
    </row>
    <row r="154" spans="1:7" ht="25.5" hidden="1" customHeight="1" x14ac:dyDescent="0.25">
      <c r="A154" s="35"/>
      <c r="B154" s="35"/>
      <c r="C154" s="35"/>
      <c r="D154" s="35"/>
      <c r="E154" s="36"/>
      <c r="F154" s="146"/>
    </row>
    <row r="155" spans="1:7" ht="25.5" hidden="1" customHeight="1" x14ac:dyDescent="0.25">
      <c r="A155" s="35"/>
      <c r="B155" s="35"/>
      <c r="C155" s="35"/>
      <c r="D155" s="35"/>
      <c r="E155" s="36"/>
      <c r="F155" s="146"/>
    </row>
    <row r="156" spans="1:7" ht="25.5" hidden="1" customHeight="1" x14ac:dyDescent="0.25">
      <c r="A156" s="35"/>
      <c r="B156" s="35"/>
      <c r="C156" s="35"/>
      <c r="D156" s="35"/>
      <c r="E156" s="37"/>
      <c r="F156" s="146"/>
    </row>
    <row r="157" spans="1:7" ht="25.5" hidden="1" customHeight="1" x14ac:dyDescent="0.25">
      <c r="A157" s="35"/>
      <c r="B157" s="35"/>
      <c r="C157" s="35"/>
      <c r="D157" s="35"/>
      <c r="E157" s="36"/>
      <c r="F157" s="146"/>
    </row>
    <row r="158" spans="1:7" ht="25.5" hidden="1" customHeight="1" x14ac:dyDescent="0.25">
      <c r="A158" s="35"/>
      <c r="B158" s="35"/>
      <c r="C158" s="35"/>
      <c r="D158" s="35"/>
      <c r="E158" s="36"/>
      <c r="F158" s="146"/>
    </row>
    <row r="159" spans="1:7" ht="25.5" hidden="1" customHeight="1" x14ac:dyDescent="0.25">
      <c r="A159" s="35"/>
      <c r="B159" s="35"/>
      <c r="C159" s="35"/>
      <c r="D159" s="35"/>
      <c r="E159" s="36"/>
      <c r="F159" s="146"/>
    </row>
    <row r="160" spans="1:7" ht="25.5" hidden="1" customHeight="1" x14ac:dyDescent="0.25">
      <c r="A160" s="35"/>
      <c r="B160" s="35"/>
      <c r="C160" s="35"/>
      <c r="D160" s="35"/>
      <c r="E160" s="37"/>
      <c r="F160" s="146"/>
    </row>
    <row r="161" spans="1:6" ht="25.5" hidden="1" customHeight="1" x14ac:dyDescent="0.25">
      <c r="A161" s="35"/>
      <c r="B161" s="35"/>
      <c r="C161" s="35"/>
      <c r="D161" s="35"/>
      <c r="E161" s="36"/>
      <c r="F161" s="146"/>
    </row>
    <row r="162" spans="1:6" ht="25.5" hidden="1" customHeight="1" x14ac:dyDescent="0.25">
      <c r="A162" s="35"/>
      <c r="B162" s="35"/>
      <c r="C162" s="35"/>
      <c r="D162" s="35"/>
      <c r="E162" s="36"/>
      <c r="F162" s="146"/>
    </row>
    <row r="163" spans="1:6" ht="25.5" hidden="1" customHeight="1" x14ac:dyDescent="0.25">
      <c r="A163" s="35"/>
      <c r="B163" s="35"/>
      <c r="C163" s="35"/>
      <c r="D163" s="35"/>
      <c r="E163" s="36"/>
      <c r="F163" s="146"/>
    </row>
    <row r="164" spans="1:6" ht="25.5" hidden="1" customHeight="1" x14ac:dyDescent="0.25">
      <c r="A164" s="35"/>
      <c r="B164" s="35"/>
      <c r="C164" s="35"/>
      <c r="D164" s="35"/>
      <c r="E164" s="36"/>
      <c r="F164" s="146"/>
    </row>
    <row r="165" spans="1:6" ht="25.5" hidden="1" customHeight="1" x14ac:dyDescent="0.25">
      <c r="A165" s="35"/>
      <c r="B165" s="35"/>
      <c r="C165" s="35"/>
      <c r="D165" s="35"/>
      <c r="E165" s="36"/>
      <c r="F165" s="146"/>
    </row>
    <row r="166" spans="1:6" ht="25.5" hidden="1" customHeight="1" x14ac:dyDescent="0.25">
      <c r="A166" s="35"/>
      <c r="B166" s="35"/>
      <c r="C166" s="35"/>
      <c r="D166" s="35"/>
      <c r="E166" s="36"/>
      <c r="F166" s="146"/>
    </row>
    <row r="167" spans="1:6" ht="25.5" hidden="1" customHeight="1" x14ac:dyDescent="0.25">
      <c r="A167" s="35"/>
      <c r="B167" s="35"/>
      <c r="C167" s="35"/>
      <c r="D167" s="35"/>
      <c r="E167" s="36"/>
      <c r="F167" s="146"/>
    </row>
    <row r="168" spans="1:6" ht="25.5" hidden="1" customHeight="1" x14ac:dyDescent="0.25">
      <c r="A168" s="35"/>
      <c r="B168" s="35"/>
      <c r="C168" s="35"/>
      <c r="D168" s="35"/>
      <c r="E168" s="36"/>
      <c r="F168" s="146"/>
    </row>
    <row r="169" spans="1:6" ht="25.5" hidden="1" customHeight="1" x14ac:dyDescent="0.25">
      <c r="A169" s="35"/>
      <c r="B169" s="35"/>
      <c r="C169" s="35"/>
      <c r="D169" s="35"/>
      <c r="E169" s="36"/>
      <c r="F169" s="146"/>
    </row>
    <row r="170" spans="1:6" ht="25.5" hidden="1" customHeight="1" x14ac:dyDescent="0.25">
      <c r="A170" s="35"/>
      <c r="B170" s="35"/>
      <c r="C170" s="35"/>
      <c r="D170" s="35"/>
      <c r="E170" s="37"/>
      <c r="F170" s="146"/>
    </row>
    <row r="171" spans="1:6" ht="25.5" hidden="1" customHeight="1" x14ac:dyDescent="0.25">
      <c r="A171" s="35"/>
      <c r="B171" s="35"/>
      <c r="C171" s="35"/>
      <c r="D171" s="35"/>
      <c r="E171" s="36"/>
      <c r="F171" s="146"/>
    </row>
    <row r="172" spans="1:6" ht="25.5" hidden="1" customHeight="1" x14ac:dyDescent="0.25">
      <c r="A172" s="35"/>
      <c r="B172" s="35"/>
      <c r="C172" s="35"/>
      <c r="D172" s="35"/>
      <c r="E172" s="36"/>
      <c r="F172" s="146"/>
    </row>
    <row r="173" spans="1:6" ht="25.5" hidden="1" customHeight="1" x14ac:dyDescent="0.25">
      <c r="A173" s="35"/>
      <c r="B173" s="35"/>
      <c r="C173" s="35"/>
      <c r="D173" s="35"/>
      <c r="E173" s="36"/>
      <c r="F173" s="146"/>
    </row>
    <row r="174" spans="1:6" ht="25.5" hidden="1" customHeight="1" x14ac:dyDescent="0.25">
      <c r="A174" s="35"/>
      <c r="B174" s="35"/>
      <c r="C174" s="35"/>
      <c r="D174" s="35"/>
      <c r="E174" s="36"/>
      <c r="F174" s="146"/>
    </row>
    <row r="175" spans="1:6" ht="25.5" hidden="1" customHeight="1" x14ac:dyDescent="0.25">
      <c r="A175" s="35"/>
      <c r="B175" s="35"/>
      <c r="C175" s="35"/>
      <c r="D175" s="35"/>
      <c r="E175" s="36"/>
      <c r="F175" s="146"/>
    </row>
    <row r="176" spans="1:6" ht="25.5" hidden="1" customHeight="1" x14ac:dyDescent="0.25">
      <c r="A176" s="35"/>
      <c r="B176" s="35"/>
      <c r="C176" s="35"/>
      <c r="D176" s="35"/>
      <c r="E176" s="36"/>
      <c r="F176" s="146"/>
    </row>
    <row r="177" spans="1:6" ht="25.5" hidden="1" customHeight="1" x14ac:dyDescent="0.25">
      <c r="A177" s="35"/>
      <c r="B177" s="35"/>
      <c r="C177" s="35"/>
      <c r="D177" s="35"/>
      <c r="E177" s="36"/>
      <c r="F177" s="146"/>
    </row>
    <row r="178" spans="1:6" ht="25.5" hidden="1" customHeight="1" x14ac:dyDescent="0.25">
      <c r="A178" s="35"/>
      <c r="B178" s="35"/>
      <c r="C178" s="35"/>
      <c r="D178" s="35"/>
      <c r="E178" s="36"/>
      <c r="F178" s="146"/>
    </row>
    <row r="179" spans="1:6" ht="25.5" hidden="1" customHeight="1" x14ac:dyDescent="0.25">
      <c r="A179" s="35"/>
      <c r="B179" s="35"/>
      <c r="C179" s="35"/>
      <c r="D179" s="35"/>
      <c r="E179" s="36"/>
      <c r="F179" s="146"/>
    </row>
    <row r="180" spans="1:6" ht="25.5" hidden="1" customHeight="1" x14ac:dyDescent="0.25">
      <c r="A180" s="35"/>
      <c r="B180" s="35"/>
      <c r="C180" s="35"/>
      <c r="D180" s="35"/>
      <c r="E180" s="37"/>
      <c r="F180" s="146"/>
    </row>
    <row r="181" spans="1:6" ht="25.5" hidden="1" customHeight="1" x14ac:dyDescent="0.25">
      <c r="A181" s="35"/>
      <c r="B181" s="35"/>
      <c r="C181" s="35"/>
      <c r="D181" s="35"/>
      <c r="E181" s="36"/>
      <c r="F181" s="146"/>
    </row>
    <row r="182" spans="1:6" ht="25.5" hidden="1" customHeight="1" x14ac:dyDescent="0.25">
      <c r="A182" s="35"/>
      <c r="B182" s="35"/>
      <c r="C182" s="35"/>
      <c r="D182" s="35"/>
      <c r="E182" s="36"/>
      <c r="F182" s="146"/>
    </row>
    <row r="183" spans="1:6" ht="25.5" hidden="1" customHeight="1" x14ac:dyDescent="0.25">
      <c r="A183" s="35"/>
      <c r="B183" s="35"/>
      <c r="C183" s="35"/>
      <c r="D183" s="35"/>
      <c r="E183" s="36"/>
      <c r="F183" s="146"/>
    </row>
    <row r="184" spans="1:6" ht="25.5" hidden="1" customHeight="1" x14ac:dyDescent="0.25">
      <c r="A184" s="35"/>
      <c r="B184" s="35"/>
      <c r="C184" s="35"/>
      <c r="D184" s="35"/>
      <c r="E184" s="36"/>
      <c r="F184" s="146"/>
    </row>
    <row r="185" spans="1:6" ht="25.5" hidden="1" customHeight="1" x14ac:dyDescent="0.25">
      <c r="A185" s="35"/>
      <c r="B185" s="35"/>
      <c r="C185" s="35"/>
      <c r="D185" s="35"/>
      <c r="E185" s="36"/>
      <c r="F185" s="146"/>
    </row>
    <row r="186" spans="1:6" ht="25.5" hidden="1" customHeight="1" x14ac:dyDescent="0.25">
      <c r="A186" s="35"/>
      <c r="B186" s="35"/>
      <c r="C186" s="35"/>
      <c r="D186" s="35"/>
      <c r="E186" s="36"/>
      <c r="F186" s="146"/>
    </row>
    <row r="187" spans="1:6" ht="25.5" hidden="1" customHeight="1" x14ac:dyDescent="0.25">
      <c r="A187" s="35"/>
      <c r="B187" s="35"/>
      <c r="C187" s="35"/>
      <c r="D187" s="35"/>
      <c r="E187" s="36"/>
      <c r="F187" s="146"/>
    </row>
    <row r="188" spans="1:6" ht="25.5" hidden="1" customHeight="1" x14ac:dyDescent="0.25">
      <c r="A188" s="35"/>
      <c r="B188" s="35"/>
      <c r="C188" s="35"/>
      <c r="D188" s="35"/>
      <c r="E188" s="37"/>
      <c r="F188" s="146"/>
    </row>
    <row r="189" spans="1:6" ht="25.5" hidden="1" customHeight="1" x14ac:dyDescent="0.25">
      <c r="A189" s="35"/>
      <c r="B189" s="35"/>
      <c r="C189" s="35"/>
      <c r="D189" s="35"/>
      <c r="E189" s="36"/>
      <c r="F189" s="146"/>
    </row>
    <row r="190" spans="1:6" ht="25.5" hidden="1" customHeight="1" x14ac:dyDescent="0.25">
      <c r="A190" s="35"/>
      <c r="B190" s="35"/>
      <c r="C190" s="35"/>
      <c r="D190" s="35"/>
      <c r="E190" s="36"/>
      <c r="F190" s="146"/>
    </row>
    <row r="191" spans="1:6" ht="25.5" hidden="1" customHeight="1" x14ac:dyDescent="0.25">
      <c r="A191" s="35"/>
      <c r="B191" s="35"/>
      <c r="C191" s="35"/>
      <c r="D191" s="35"/>
      <c r="E191" s="37"/>
      <c r="F191" s="146"/>
    </row>
    <row r="192" spans="1:6" ht="25.5" hidden="1" customHeight="1" x14ac:dyDescent="0.25">
      <c r="A192" s="35"/>
      <c r="B192" s="35"/>
      <c r="C192" s="35"/>
      <c r="D192" s="35"/>
      <c r="E192" s="36"/>
      <c r="F192" s="146"/>
    </row>
    <row r="193" spans="1:6" ht="25.5" hidden="1" customHeight="1" x14ac:dyDescent="0.25">
      <c r="A193" s="35"/>
      <c r="B193" s="35"/>
      <c r="C193" s="35"/>
      <c r="D193" s="35"/>
      <c r="E193" s="36"/>
      <c r="F193" s="146"/>
    </row>
    <row r="194" spans="1:6" ht="25.5" hidden="1" customHeight="1" x14ac:dyDescent="0.25">
      <c r="A194" s="35"/>
      <c r="B194" s="35"/>
      <c r="C194" s="35"/>
      <c r="D194" s="35"/>
      <c r="E194" s="36"/>
      <c r="F194" s="146"/>
    </row>
    <row r="195" spans="1:6" ht="25.5" hidden="1" customHeight="1" x14ac:dyDescent="0.25">
      <c r="A195" s="35"/>
      <c r="B195" s="35"/>
      <c r="C195" s="35"/>
      <c r="D195" s="35"/>
      <c r="E195" s="36"/>
      <c r="F195" s="146"/>
    </row>
    <row r="196" spans="1:6" ht="25.5" hidden="1" customHeight="1" x14ac:dyDescent="0.25">
      <c r="A196" s="35"/>
      <c r="B196" s="35"/>
      <c r="C196" s="35"/>
      <c r="D196" s="35"/>
      <c r="E196" s="36"/>
      <c r="F196" s="146"/>
    </row>
    <row r="197" spans="1:6" ht="25.5" hidden="1" customHeight="1" x14ac:dyDescent="0.25">
      <c r="A197" s="35"/>
      <c r="B197" s="35"/>
      <c r="C197" s="35"/>
      <c r="D197" s="35"/>
      <c r="E197" s="37"/>
      <c r="F197" s="146"/>
    </row>
    <row r="198" spans="1:6" ht="25.5" hidden="1" customHeight="1" x14ac:dyDescent="0.25">
      <c r="A198" s="35"/>
      <c r="B198" s="35"/>
      <c r="C198" s="35"/>
      <c r="D198" s="35"/>
      <c r="E198" s="36"/>
      <c r="F198" s="146"/>
    </row>
    <row r="199" spans="1:6" ht="25.5" hidden="1" customHeight="1" x14ac:dyDescent="0.25">
      <c r="A199" s="35"/>
      <c r="B199" s="35"/>
      <c r="C199" s="35"/>
      <c r="D199" s="35"/>
      <c r="E199" s="36"/>
      <c r="F199" s="146"/>
    </row>
    <row r="200" spans="1:6" ht="25.5" hidden="1" customHeight="1" x14ac:dyDescent="0.25">
      <c r="A200" s="35"/>
      <c r="B200" s="35"/>
      <c r="C200" s="35"/>
      <c r="D200" s="35"/>
      <c r="E200" s="36"/>
      <c r="F200" s="146"/>
    </row>
    <row r="201" spans="1:6" ht="25.5" hidden="1" customHeight="1" x14ac:dyDescent="0.25">
      <c r="A201" s="35"/>
      <c r="B201" s="35"/>
      <c r="C201" s="35"/>
      <c r="D201" s="35"/>
      <c r="E201" s="37"/>
      <c r="F201" s="146"/>
    </row>
    <row r="202" spans="1:6" ht="25.5" hidden="1" customHeight="1" x14ac:dyDescent="0.25">
      <c r="A202" s="35"/>
      <c r="B202" s="35"/>
      <c r="C202" s="35"/>
      <c r="D202" s="35"/>
      <c r="E202" s="36"/>
      <c r="F202" s="146"/>
    </row>
    <row r="203" spans="1:6" ht="25.5" hidden="1" customHeight="1" x14ac:dyDescent="0.25">
      <c r="A203" s="35"/>
      <c r="B203" s="35"/>
      <c r="C203" s="35"/>
      <c r="D203" s="35"/>
      <c r="E203" s="36"/>
      <c r="F203" s="146"/>
    </row>
    <row r="204" spans="1:6" ht="25.5" hidden="1" customHeight="1" x14ac:dyDescent="0.25">
      <c r="A204" s="35"/>
      <c r="B204" s="35"/>
      <c r="C204" s="35"/>
      <c r="D204" s="35"/>
      <c r="E204" s="36"/>
      <c r="F204" s="146"/>
    </row>
    <row r="205" spans="1:6" ht="25.5" hidden="1" customHeight="1" x14ac:dyDescent="0.25">
      <c r="A205" s="35"/>
      <c r="B205" s="35"/>
      <c r="C205" s="35"/>
      <c r="D205" s="35"/>
      <c r="E205" s="36"/>
      <c r="F205" s="146"/>
    </row>
    <row r="206" spans="1:6" ht="25.5" hidden="1" customHeight="1" x14ac:dyDescent="0.25">
      <c r="A206" s="35"/>
      <c r="B206" s="35"/>
      <c r="C206" s="35"/>
      <c r="D206" s="35"/>
      <c r="E206" s="36"/>
      <c r="F206" s="146"/>
    </row>
    <row r="207" spans="1:6" ht="25.5" hidden="1" customHeight="1" x14ac:dyDescent="0.25">
      <c r="A207" s="35"/>
      <c r="B207" s="35"/>
      <c r="C207" s="35"/>
      <c r="D207" s="35"/>
      <c r="E207" s="36"/>
      <c r="F207" s="146"/>
    </row>
    <row r="208" spans="1:6" ht="25.5" hidden="1" customHeight="1" x14ac:dyDescent="0.25">
      <c r="A208" s="35"/>
      <c r="B208" s="35"/>
      <c r="C208" s="35"/>
      <c r="D208" s="35"/>
      <c r="E208" s="36"/>
      <c r="F208" s="146"/>
    </row>
    <row r="209" spans="1:6" ht="25.5" hidden="1" customHeight="1" x14ac:dyDescent="0.25">
      <c r="A209" s="35"/>
      <c r="B209" s="35"/>
      <c r="C209" s="35"/>
      <c r="D209" s="35"/>
      <c r="E209" s="36"/>
      <c r="F209" s="146"/>
    </row>
    <row r="210" spans="1:6" ht="25.5" hidden="1" customHeight="1" x14ac:dyDescent="0.25">
      <c r="A210" s="35"/>
      <c r="B210" s="35"/>
      <c r="C210" s="35"/>
      <c r="D210" s="35"/>
      <c r="E210" s="36"/>
      <c r="F210" s="146"/>
    </row>
    <row r="211" spans="1:6" ht="25.5" hidden="1" customHeight="1" x14ac:dyDescent="0.25">
      <c r="A211" s="35"/>
      <c r="B211" s="35"/>
      <c r="C211" s="35"/>
      <c r="D211" s="35"/>
      <c r="E211" s="37"/>
      <c r="F211" s="146"/>
    </row>
    <row r="212" spans="1:6" ht="25.5" hidden="1" customHeight="1" x14ac:dyDescent="0.25">
      <c r="A212" s="35"/>
      <c r="B212" s="35"/>
      <c r="C212" s="35"/>
      <c r="D212" s="35"/>
      <c r="E212" s="37"/>
      <c r="F212" s="146"/>
    </row>
    <row r="213" spans="1:6" ht="25.5" hidden="1" customHeight="1" x14ac:dyDescent="0.25">
      <c r="A213" s="35"/>
      <c r="B213" s="35"/>
      <c r="C213" s="35"/>
      <c r="D213" s="35"/>
      <c r="E213" s="36"/>
      <c r="F213" s="146"/>
    </row>
    <row r="214" spans="1:6" ht="25.5" hidden="1" customHeight="1" x14ac:dyDescent="0.25">
      <c r="A214" s="35"/>
      <c r="B214" s="35"/>
      <c r="C214" s="35"/>
      <c r="D214" s="35"/>
      <c r="E214" s="36"/>
      <c r="F214" s="146"/>
    </row>
    <row r="215" spans="1:6" ht="25.5" hidden="1" customHeight="1" x14ac:dyDescent="0.25">
      <c r="A215" s="35"/>
      <c r="B215" s="35"/>
      <c r="C215" s="35"/>
      <c r="D215" s="35"/>
      <c r="E215" s="36"/>
      <c r="F215" s="146"/>
    </row>
    <row r="216" spans="1:6" ht="25.5" hidden="1" customHeight="1" x14ac:dyDescent="0.25">
      <c r="A216" s="35"/>
      <c r="B216" s="35"/>
      <c r="C216" s="35"/>
      <c r="D216" s="35"/>
      <c r="E216" s="36"/>
      <c r="F216" s="146"/>
    </row>
    <row r="217" spans="1:6" ht="25.5" hidden="1" customHeight="1" x14ac:dyDescent="0.25">
      <c r="A217" s="35"/>
      <c r="B217" s="35"/>
      <c r="C217" s="35"/>
      <c r="D217" s="35"/>
      <c r="E217" s="36"/>
      <c r="F217" s="146"/>
    </row>
    <row r="218" spans="1:6" ht="25.5" hidden="1" customHeight="1" x14ac:dyDescent="0.25">
      <c r="A218" s="35"/>
      <c r="B218" s="35"/>
      <c r="C218" s="35"/>
      <c r="D218" s="35"/>
      <c r="E218" s="36"/>
      <c r="F218" s="146"/>
    </row>
    <row r="219" spans="1:6" ht="25.5" hidden="1" customHeight="1" x14ac:dyDescent="0.25">
      <c r="A219" s="35"/>
      <c r="B219" s="35"/>
      <c r="C219" s="35"/>
      <c r="D219" s="35"/>
      <c r="E219" s="36"/>
      <c r="F219" s="146"/>
    </row>
    <row r="220" spans="1:6" ht="25.5" hidden="1" customHeight="1" x14ac:dyDescent="0.25">
      <c r="A220" s="35"/>
      <c r="B220" s="35"/>
      <c r="C220" s="35"/>
      <c r="D220" s="35"/>
      <c r="E220" s="36"/>
      <c r="F220" s="146"/>
    </row>
    <row r="221" spans="1:6" ht="25.5" hidden="1" customHeight="1" x14ac:dyDescent="0.25">
      <c r="A221" s="35"/>
      <c r="B221" s="35"/>
      <c r="C221" s="35"/>
      <c r="D221" s="35"/>
      <c r="E221" s="36"/>
      <c r="F221" s="146"/>
    </row>
    <row r="222" spans="1:6" ht="25.5" hidden="1" customHeight="1" x14ac:dyDescent="0.25">
      <c r="A222" s="35"/>
      <c r="B222" s="35"/>
      <c r="C222" s="35"/>
      <c r="D222" s="35"/>
      <c r="E222" s="37"/>
      <c r="F222" s="146"/>
    </row>
    <row r="223" spans="1:6" ht="25.5" hidden="1" customHeight="1" x14ac:dyDescent="0.25">
      <c r="A223" s="35"/>
      <c r="B223" s="35"/>
      <c r="C223" s="35"/>
      <c r="D223" s="35"/>
      <c r="E223" s="36"/>
      <c r="F223" s="146"/>
    </row>
    <row r="224" spans="1:6" ht="25.5" hidden="1" customHeight="1" x14ac:dyDescent="0.25">
      <c r="A224" s="35"/>
      <c r="B224" s="35"/>
      <c r="C224" s="35"/>
      <c r="D224" s="35"/>
      <c r="E224" s="36"/>
      <c r="F224" s="146"/>
    </row>
    <row r="225" spans="1:6" ht="25.5" hidden="1" customHeight="1" x14ac:dyDescent="0.25">
      <c r="A225" s="35"/>
      <c r="B225" s="35"/>
      <c r="C225" s="35"/>
      <c r="D225" s="35"/>
      <c r="E225" s="36"/>
      <c r="F225" s="146"/>
    </row>
    <row r="226" spans="1:6" ht="25.5" hidden="1" customHeight="1" x14ac:dyDescent="0.25">
      <c r="A226" s="35"/>
      <c r="B226" s="35"/>
      <c r="C226" s="35"/>
      <c r="D226" s="35"/>
      <c r="E226" s="36"/>
      <c r="F226" s="146"/>
    </row>
    <row r="227" spans="1:6" ht="25.5" hidden="1" customHeight="1" x14ac:dyDescent="0.25">
      <c r="A227" s="35"/>
      <c r="B227" s="35"/>
      <c r="C227" s="35"/>
      <c r="D227" s="35"/>
      <c r="E227" s="36"/>
      <c r="F227" s="146"/>
    </row>
    <row r="228" spans="1:6" ht="25.5" hidden="1" customHeight="1" x14ac:dyDescent="0.25">
      <c r="A228" s="35"/>
      <c r="B228" s="35"/>
      <c r="C228" s="35"/>
      <c r="D228" s="35"/>
      <c r="E228" s="36"/>
      <c r="F228" s="146"/>
    </row>
    <row r="229" spans="1:6" ht="25.5" hidden="1" customHeight="1" x14ac:dyDescent="0.25">
      <c r="A229" s="35"/>
      <c r="B229" s="35"/>
      <c r="C229" s="35"/>
      <c r="D229" s="35"/>
      <c r="E229" s="36"/>
      <c r="F229" s="146"/>
    </row>
    <row r="230" spans="1:6" ht="25.5" hidden="1" customHeight="1" x14ac:dyDescent="0.25">
      <c r="A230" s="35"/>
      <c r="B230" s="35"/>
      <c r="C230" s="35"/>
      <c r="D230" s="35"/>
      <c r="E230" s="36"/>
      <c r="F230" s="146"/>
    </row>
    <row r="231" spans="1:6" ht="25.5" hidden="1" customHeight="1" x14ac:dyDescent="0.25">
      <c r="A231" s="35"/>
      <c r="B231" s="35"/>
      <c r="C231" s="35"/>
      <c r="D231" s="35"/>
      <c r="E231" s="36"/>
      <c r="F231" s="146"/>
    </row>
    <row r="232" spans="1:6" ht="25.5" hidden="1" customHeight="1" x14ac:dyDescent="0.25">
      <c r="A232" s="35"/>
      <c r="B232" s="35"/>
      <c r="C232" s="35"/>
      <c r="D232" s="35"/>
      <c r="E232" s="37"/>
      <c r="F232" s="146"/>
    </row>
    <row r="233" spans="1:6" ht="25.5" hidden="1" customHeight="1" x14ac:dyDescent="0.25">
      <c r="A233" s="35"/>
      <c r="B233" s="35"/>
      <c r="C233" s="35"/>
      <c r="D233" s="35"/>
      <c r="E233" s="36"/>
      <c r="F233" s="146"/>
    </row>
    <row r="234" spans="1:6" ht="25.5" hidden="1" customHeight="1" x14ac:dyDescent="0.25">
      <c r="A234" s="35"/>
      <c r="B234" s="35"/>
      <c r="C234" s="35"/>
      <c r="D234" s="35"/>
      <c r="E234" s="36"/>
      <c r="F234" s="146"/>
    </row>
    <row r="235" spans="1:6" ht="25.5" hidden="1" customHeight="1" x14ac:dyDescent="0.25">
      <c r="A235" s="35"/>
      <c r="B235" s="35"/>
      <c r="C235" s="35"/>
      <c r="D235" s="35"/>
      <c r="E235" s="36"/>
      <c r="F235" s="146"/>
    </row>
    <row r="236" spans="1:6" ht="25.5" hidden="1" customHeight="1" x14ac:dyDescent="0.25">
      <c r="A236" s="35"/>
      <c r="B236" s="35"/>
      <c r="C236" s="35"/>
      <c r="D236" s="35"/>
      <c r="E236" s="36"/>
      <c r="F236" s="146"/>
    </row>
    <row r="237" spans="1:6" ht="25.5" hidden="1" customHeight="1" x14ac:dyDescent="0.25">
      <c r="A237" s="35"/>
      <c r="B237" s="35"/>
      <c r="C237" s="35"/>
      <c r="D237" s="35"/>
      <c r="E237" s="36"/>
      <c r="F237" s="146"/>
    </row>
    <row r="238" spans="1:6" ht="25.5" hidden="1" customHeight="1" x14ac:dyDescent="0.25">
      <c r="A238" s="35"/>
      <c r="B238" s="35"/>
      <c r="C238" s="35"/>
      <c r="D238" s="35"/>
      <c r="E238" s="36"/>
      <c r="F238" s="146"/>
    </row>
    <row r="239" spans="1:6" ht="25.5" hidden="1" customHeight="1" x14ac:dyDescent="0.25">
      <c r="A239" s="35"/>
      <c r="B239" s="35"/>
      <c r="C239" s="35"/>
      <c r="D239" s="35"/>
      <c r="E239" s="36"/>
      <c r="F239" s="146"/>
    </row>
    <row r="240" spans="1:6" ht="25.5" hidden="1" customHeight="1" x14ac:dyDescent="0.25">
      <c r="A240" s="35"/>
      <c r="B240" s="35"/>
      <c r="C240" s="35"/>
      <c r="D240" s="35"/>
      <c r="E240" s="36"/>
      <c r="F240" s="146"/>
    </row>
    <row r="241" spans="1:6" ht="25.5" hidden="1" customHeight="1" x14ac:dyDescent="0.25">
      <c r="A241" s="35"/>
      <c r="B241" s="35"/>
      <c r="C241" s="35"/>
      <c r="D241" s="35"/>
      <c r="E241" s="36"/>
      <c r="F241" s="146"/>
    </row>
    <row r="242" spans="1:6" ht="25.5" hidden="1" customHeight="1" x14ac:dyDescent="0.25">
      <c r="A242" s="35"/>
      <c r="B242" s="35"/>
      <c r="C242" s="35"/>
      <c r="D242" s="35"/>
      <c r="E242" s="37"/>
      <c r="F242" s="146"/>
    </row>
    <row r="243" spans="1:6" ht="25.5" hidden="1" customHeight="1" x14ac:dyDescent="0.25">
      <c r="A243" s="35"/>
      <c r="B243" s="35"/>
      <c r="C243" s="35"/>
      <c r="D243" s="35"/>
      <c r="E243" s="36"/>
      <c r="F243" s="146"/>
    </row>
    <row r="244" spans="1:6" ht="25.5" hidden="1" customHeight="1" x14ac:dyDescent="0.25">
      <c r="A244" s="35"/>
      <c r="B244" s="35"/>
      <c r="C244" s="35"/>
      <c r="D244" s="35"/>
      <c r="E244" s="36"/>
      <c r="F244" s="146"/>
    </row>
    <row r="245" spans="1:6" ht="25.5" hidden="1" customHeight="1" x14ac:dyDescent="0.25">
      <c r="A245" s="35"/>
      <c r="B245" s="35"/>
      <c r="C245" s="35"/>
      <c r="D245" s="35"/>
      <c r="E245" s="36"/>
      <c r="F245" s="146"/>
    </row>
    <row r="246" spans="1:6" ht="25.5" hidden="1" customHeight="1" x14ac:dyDescent="0.25">
      <c r="A246" s="35"/>
      <c r="B246" s="35"/>
      <c r="C246" s="35"/>
      <c r="D246" s="35"/>
      <c r="E246" s="36"/>
      <c r="F246" s="146"/>
    </row>
    <row r="247" spans="1:6" ht="25.5" hidden="1" customHeight="1" x14ac:dyDescent="0.25">
      <c r="A247" s="35"/>
      <c r="B247" s="35"/>
      <c r="C247" s="35"/>
      <c r="D247" s="35"/>
      <c r="E247" s="36"/>
      <c r="F247" s="146"/>
    </row>
    <row r="248" spans="1:6" ht="25.5" hidden="1" customHeight="1" x14ac:dyDescent="0.25">
      <c r="A248" s="35"/>
      <c r="B248" s="35"/>
      <c r="C248" s="35"/>
      <c r="D248" s="35"/>
      <c r="E248" s="36"/>
      <c r="F248" s="146"/>
    </row>
    <row r="249" spans="1:6" ht="25.5" hidden="1" customHeight="1" x14ac:dyDescent="0.25">
      <c r="A249" s="35"/>
      <c r="B249" s="35"/>
      <c r="C249" s="35"/>
      <c r="D249" s="35"/>
      <c r="E249" s="36"/>
      <c r="F249" s="146"/>
    </row>
    <row r="250" spans="1:6" ht="25.5" hidden="1" customHeight="1" x14ac:dyDescent="0.25">
      <c r="A250" s="35"/>
      <c r="B250" s="35"/>
      <c r="C250" s="35"/>
      <c r="D250" s="35"/>
      <c r="E250" s="36"/>
      <c r="F250" s="146"/>
    </row>
    <row r="251" spans="1:6" ht="25.5" hidden="1" customHeight="1" x14ac:dyDescent="0.25">
      <c r="A251" s="35"/>
      <c r="B251" s="35"/>
      <c r="C251" s="35"/>
      <c r="D251" s="35"/>
      <c r="E251" s="36"/>
      <c r="F251" s="146"/>
    </row>
    <row r="252" spans="1:6" ht="25.5" hidden="1" customHeight="1" x14ac:dyDescent="0.25">
      <c r="A252" s="35"/>
      <c r="B252" s="35"/>
      <c r="C252" s="35"/>
      <c r="D252" s="35"/>
      <c r="E252" s="37"/>
      <c r="F252" s="146"/>
    </row>
    <row r="253" spans="1:6" ht="25.5" hidden="1" customHeight="1" x14ac:dyDescent="0.25">
      <c r="A253" s="35"/>
      <c r="B253" s="35"/>
      <c r="C253" s="35"/>
      <c r="D253" s="35"/>
      <c r="E253" s="36"/>
      <c r="F253" s="146"/>
    </row>
    <row r="254" spans="1:6" ht="25.5" hidden="1" customHeight="1" x14ac:dyDescent="0.25">
      <c r="A254" s="35"/>
      <c r="B254" s="35"/>
      <c r="C254" s="35"/>
      <c r="D254" s="35"/>
      <c r="E254" s="36"/>
      <c r="F254" s="146"/>
    </row>
    <row r="255" spans="1:6" ht="25.5" hidden="1" customHeight="1" x14ac:dyDescent="0.25">
      <c r="A255" s="35"/>
      <c r="B255" s="35"/>
      <c r="C255" s="35"/>
      <c r="D255" s="35"/>
      <c r="E255" s="36"/>
      <c r="F255" s="146"/>
    </row>
    <row r="256" spans="1:6" ht="25.5" hidden="1" customHeight="1" x14ac:dyDescent="0.25">
      <c r="A256" s="35"/>
      <c r="B256" s="35"/>
      <c r="C256" s="35"/>
      <c r="D256" s="35"/>
      <c r="E256" s="36"/>
      <c r="F256" s="146"/>
    </row>
    <row r="257" spans="1:6" ht="25.5" hidden="1" customHeight="1" x14ac:dyDescent="0.25">
      <c r="A257" s="35"/>
      <c r="B257" s="35"/>
      <c r="C257" s="35"/>
      <c r="D257" s="35"/>
      <c r="E257" s="36"/>
      <c r="F257" s="146"/>
    </row>
    <row r="258" spans="1:6" ht="25.5" hidden="1" customHeight="1" x14ac:dyDescent="0.25">
      <c r="A258" s="35"/>
      <c r="B258" s="35"/>
      <c r="C258" s="35"/>
      <c r="D258" s="35"/>
      <c r="E258" s="36"/>
      <c r="F258" s="146"/>
    </row>
    <row r="259" spans="1:6" ht="25.5" hidden="1" customHeight="1" x14ac:dyDescent="0.25">
      <c r="A259" s="35"/>
      <c r="B259" s="35"/>
      <c r="C259" s="35"/>
      <c r="D259" s="35"/>
      <c r="E259" s="36"/>
      <c r="F259" s="146"/>
    </row>
    <row r="260" spans="1:6" ht="25.5" hidden="1" customHeight="1" x14ac:dyDescent="0.25">
      <c r="A260" s="35"/>
      <c r="B260" s="35"/>
      <c r="C260" s="35"/>
      <c r="D260" s="35"/>
      <c r="E260" s="36"/>
      <c r="F260" s="146"/>
    </row>
    <row r="261" spans="1:6" ht="25.5" hidden="1" customHeight="1" x14ac:dyDescent="0.25">
      <c r="A261" s="35"/>
      <c r="B261" s="35"/>
      <c r="C261" s="35"/>
      <c r="D261" s="35"/>
      <c r="E261" s="36"/>
      <c r="F261" s="146"/>
    </row>
    <row r="262" spans="1:6" ht="25.5" hidden="1" customHeight="1" x14ac:dyDescent="0.25">
      <c r="A262" s="35"/>
      <c r="B262" s="35"/>
      <c r="C262" s="35"/>
      <c r="D262" s="35"/>
      <c r="E262" s="37"/>
      <c r="F262" s="146"/>
    </row>
    <row r="263" spans="1:6" ht="25.5" hidden="1" customHeight="1" x14ac:dyDescent="0.25">
      <c r="A263" s="35"/>
      <c r="B263" s="35"/>
      <c r="C263" s="35"/>
      <c r="D263" s="35"/>
      <c r="E263" s="36"/>
      <c r="F263" s="146"/>
    </row>
    <row r="264" spans="1:6" ht="25.5" hidden="1" customHeight="1" x14ac:dyDescent="0.25">
      <c r="A264" s="35"/>
      <c r="B264" s="35"/>
      <c r="C264" s="35"/>
      <c r="D264" s="35"/>
      <c r="E264" s="36"/>
      <c r="F264" s="146"/>
    </row>
    <row r="265" spans="1:6" ht="25.5" hidden="1" customHeight="1" x14ac:dyDescent="0.25">
      <c r="A265" s="35"/>
      <c r="B265" s="35"/>
      <c r="C265" s="35"/>
      <c r="D265" s="35"/>
      <c r="E265" s="36"/>
      <c r="F265" s="146"/>
    </row>
    <row r="266" spans="1:6" ht="25.5" hidden="1" customHeight="1" x14ac:dyDescent="0.25">
      <c r="A266" s="35"/>
      <c r="B266" s="35"/>
      <c r="C266" s="35"/>
      <c r="D266" s="35"/>
      <c r="E266" s="36"/>
      <c r="F266" s="146"/>
    </row>
    <row r="267" spans="1:6" ht="25.5" hidden="1" customHeight="1" x14ac:dyDescent="0.25">
      <c r="A267" s="35"/>
      <c r="B267" s="35"/>
      <c r="C267" s="35"/>
      <c r="D267" s="35"/>
      <c r="E267" s="36"/>
      <c r="F267" s="146"/>
    </row>
    <row r="268" spans="1:6" ht="25.5" hidden="1" customHeight="1" x14ac:dyDescent="0.25">
      <c r="A268" s="35"/>
      <c r="B268" s="35"/>
      <c r="C268" s="35"/>
      <c r="D268" s="35"/>
      <c r="E268" s="36"/>
      <c r="F268" s="146"/>
    </row>
    <row r="269" spans="1:6" ht="25.5" hidden="1" customHeight="1" x14ac:dyDescent="0.25">
      <c r="A269" s="35"/>
      <c r="B269" s="35"/>
      <c r="C269" s="35"/>
      <c r="D269" s="35"/>
      <c r="E269" s="36"/>
      <c r="F269" s="146"/>
    </row>
    <row r="270" spans="1:6" ht="25.5" hidden="1" customHeight="1" x14ac:dyDescent="0.25">
      <c r="A270" s="35"/>
      <c r="B270" s="35"/>
      <c r="C270" s="35"/>
      <c r="D270" s="35"/>
      <c r="E270" s="37"/>
      <c r="F270" s="146"/>
    </row>
    <row r="271" spans="1:6" ht="25.5" hidden="1" customHeight="1" x14ac:dyDescent="0.25">
      <c r="A271" s="35"/>
      <c r="B271" s="35"/>
      <c r="C271" s="35"/>
      <c r="D271" s="35"/>
      <c r="E271" s="36"/>
      <c r="F271" s="146"/>
    </row>
    <row r="272" spans="1:6" ht="25.5" hidden="1" customHeight="1" x14ac:dyDescent="0.25">
      <c r="A272" s="35"/>
      <c r="B272" s="35"/>
      <c r="C272" s="35"/>
      <c r="D272" s="35"/>
      <c r="E272" s="36"/>
      <c r="F272" s="146"/>
    </row>
    <row r="273" spans="1:6" ht="25.5" hidden="1" customHeight="1" x14ac:dyDescent="0.25">
      <c r="A273" s="35"/>
      <c r="B273" s="35"/>
      <c r="C273" s="35"/>
      <c r="D273" s="35"/>
      <c r="E273" s="36"/>
      <c r="F273" s="146"/>
    </row>
    <row r="274" spans="1:6" ht="25.5" hidden="1" customHeight="1" x14ac:dyDescent="0.25">
      <c r="A274" s="35"/>
      <c r="B274" s="35"/>
      <c r="C274" s="35"/>
      <c r="D274" s="35"/>
      <c r="E274" s="36"/>
      <c r="F274" s="146"/>
    </row>
    <row r="275" spans="1:6" ht="25.5" hidden="1" customHeight="1" x14ac:dyDescent="0.25">
      <c r="A275" s="35"/>
      <c r="B275" s="35"/>
      <c r="C275" s="35"/>
      <c r="D275" s="35"/>
      <c r="E275" s="36"/>
      <c r="F275" s="146"/>
    </row>
    <row r="276" spans="1:6" ht="25.5" hidden="1" customHeight="1" x14ac:dyDescent="0.25">
      <c r="A276" s="35"/>
      <c r="B276" s="35"/>
      <c r="C276" s="35"/>
      <c r="D276" s="35"/>
      <c r="E276" s="36"/>
      <c r="F276" s="146"/>
    </row>
    <row r="277" spans="1:6" ht="25.5" hidden="1" customHeight="1" x14ac:dyDescent="0.25">
      <c r="A277" s="35"/>
      <c r="B277" s="35"/>
      <c r="C277" s="35"/>
      <c r="D277" s="35"/>
      <c r="E277" s="36"/>
      <c r="F277" s="146"/>
    </row>
    <row r="278" spans="1:6" ht="25.5" hidden="1" customHeight="1" x14ac:dyDescent="0.25">
      <c r="A278" s="35"/>
      <c r="B278" s="35"/>
      <c r="C278" s="35"/>
      <c r="D278" s="35"/>
      <c r="E278" s="36"/>
      <c r="F278" s="146"/>
    </row>
    <row r="279" spans="1:6" ht="25.5" hidden="1" customHeight="1" x14ac:dyDescent="0.25">
      <c r="A279" s="35"/>
      <c r="B279" s="35"/>
      <c r="C279" s="35"/>
      <c r="D279" s="35"/>
      <c r="E279" s="36"/>
      <c r="F279" s="146"/>
    </row>
    <row r="280" spans="1:6" ht="25.5" hidden="1" customHeight="1" x14ac:dyDescent="0.25">
      <c r="A280" s="35"/>
      <c r="B280" s="35"/>
      <c r="C280" s="35"/>
      <c r="D280" s="35"/>
      <c r="E280" s="37"/>
      <c r="F280" s="146"/>
    </row>
    <row r="281" spans="1:6" ht="25.5" hidden="1" customHeight="1" x14ac:dyDescent="0.25">
      <c r="A281" s="35"/>
      <c r="B281" s="35"/>
      <c r="C281" s="35"/>
      <c r="D281" s="35"/>
      <c r="E281" s="36"/>
      <c r="F281" s="146"/>
    </row>
    <row r="282" spans="1:6" ht="25.5" hidden="1" customHeight="1" x14ac:dyDescent="0.25">
      <c r="A282" s="35"/>
      <c r="B282" s="35"/>
      <c r="C282" s="35"/>
      <c r="D282" s="35"/>
      <c r="E282" s="36"/>
      <c r="F282" s="146"/>
    </row>
    <row r="283" spans="1:6" ht="25.5" hidden="1" customHeight="1" x14ac:dyDescent="0.25">
      <c r="A283" s="35"/>
      <c r="B283" s="35"/>
      <c r="C283" s="35"/>
      <c r="D283" s="35"/>
      <c r="E283" s="36"/>
      <c r="F283" s="146"/>
    </row>
    <row r="284" spans="1:6" ht="25.5" hidden="1" customHeight="1" x14ac:dyDescent="0.25">
      <c r="A284" s="35"/>
      <c r="B284" s="35"/>
      <c r="C284" s="35"/>
      <c r="D284" s="35"/>
      <c r="E284" s="36"/>
      <c r="F284" s="146"/>
    </row>
    <row r="285" spans="1:6" ht="25.5" hidden="1" customHeight="1" x14ac:dyDescent="0.25">
      <c r="A285" s="35"/>
      <c r="B285" s="35"/>
      <c r="C285" s="35"/>
      <c r="D285" s="35"/>
      <c r="E285" s="36"/>
      <c r="F285" s="146"/>
    </row>
    <row r="286" spans="1:6" ht="25.5" hidden="1" customHeight="1" x14ac:dyDescent="0.25">
      <c r="A286" s="35"/>
      <c r="B286" s="35"/>
      <c r="C286" s="35"/>
      <c r="D286" s="35"/>
      <c r="E286" s="37"/>
      <c r="F286" s="146"/>
    </row>
    <row r="287" spans="1:6" ht="25.5" hidden="1" customHeight="1" x14ac:dyDescent="0.25">
      <c r="A287" s="35"/>
      <c r="B287" s="35"/>
      <c r="C287" s="35"/>
      <c r="D287" s="35"/>
      <c r="E287" s="36"/>
      <c r="F287" s="146"/>
    </row>
    <row r="288" spans="1:6" ht="25.5" hidden="1" customHeight="1" x14ac:dyDescent="0.25">
      <c r="A288" s="35"/>
      <c r="B288" s="35"/>
      <c r="C288" s="35"/>
      <c r="D288" s="35"/>
      <c r="E288" s="36"/>
      <c r="F288" s="146"/>
    </row>
    <row r="289" spans="1:6" ht="25.5" hidden="1" customHeight="1" x14ac:dyDescent="0.25">
      <c r="A289" s="35"/>
      <c r="B289" s="35"/>
      <c r="C289" s="35"/>
      <c r="D289" s="35"/>
      <c r="E289" s="36"/>
      <c r="F289" s="146"/>
    </row>
    <row r="290" spans="1:6" ht="25.5" hidden="1" customHeight="1" x14ac:dyDescent="0.25">
      <c r="A290" s="35"/>
      <c r="B290" s="35"/>
      <c r="C290" s="35"/>
      <c r="D290" s="35"/>
      <c r="E290" s="36"/>
      <c r="F290" s="146"/>
    </row>
    <row r="291" spans="1:6" ht="25.5" hidden="1" customHeight="1" x14ac:dyDescent="0.25">
      <c r="A291" s="35"/>
      <c r="B291" s="35"/>
      <c r="C291" s="35"/>
      <c r="D291" s="35"/>
      <c r="E291" s="36"/>
      <c r="F291" s="146"/>
    </row>
    <row r="292" spans="1:6" ht="25.5" hidden="1" customHeight="1" x14ac:dyDescent="0.25">
      <c r="A292" s="35"/>
      <c r="B292" s="35"/>
      <c r="C292" s="35"/>
      <c r="D292" s="35"/>
      <c r="E292" s="36"/>
      <c r="F292" s="146"/>
    </row>
    <row r="293" spans="1:6" ht="25.5" hidden="1" customHeight="1" x14ac:dyDescent="0.25">
      <c r="A293" s="35"/>
      <c r="B293" s="35"/>
      <c r="C293" s="35"/>
      <c r="D293" s="35"/>
      <c r="E293" s="36"/>
      <c r="F293" s="146"/>
    </row>
    <row r="294" spans="1:6" ht="25.5" hidden="1" customHeight="1" x14ac:dyDescent="0.25">
      <c r="A294" s="35"/>
      <c r="B294" s="35"/>
      <c r="C294" s="35"/>
      <c r="D294" s="35"/>
      <c r="E294" s="37"/>
      <c r="F294" s="146"/>
    </row>
    <row r="295" spans="1:6" ht="25.5" hidden="1" customHeight="1" x14ac:dyDescent="0.25">
      <c r="A295" s="35"/>
      <c r="B295" s="35"/>
      <c r="C295" s="35"/>
      <c r="D295" s="35"/>
      <c r="E295" s="36"/>
      <c r="F295" s="146"/>
    </row>
    <row r="296" spans="1:6" ht="25.5" hidden="1" customHeight="1" x14ac:dyDescent="0.25">
      <c r="A296" s="35"/>
      <c r="B296" s="35"/>
      <c r="C296" s="35"/>
      <c r="D296" s="35"/>
      <c r="E296" s="36"/>
      <c r="F296" s="146"/>
    </row>
    <row r="297" spans="1:6" ht="25.5" hidden="1" customHeight="1" x14ac:dyDescent="0.25">
      <c r="A297" s="35"/>
      <c r="B297" s="35"/>
      <c r="C297" s="35"/>
      <c r="D297" s="35"/>
      <c r="E297" s="36"/>
      <c r="F297" s="146"/>
    </row>
    <row r="298" spans="1:6" ht="25.5" hidden="1" customHeight="1" x14ac:dyDescent="0.25">
      <c r="A298" s="35"/>
      <c r="B298" s="35"/>
      <c r="C298" s="35"/>
      <c r="D298" s="35"/>
      <c r="E298" s="36"/>
      <c r="F298" s="146"/>
    </row>
    <row r="299" spans="1:6" ht="25.5" hidden="1" customHeight="1" x14ac:dyDescent="0.25">
      <c r="A299" s="35"/>
      <c r="B299" s="35"/>
      <c r="C299" s="35"/>
      <c r="D299" s="35"/>
      <c r="E299" s="36"/>
      <c r="F299" s="146"/>
    </row>
    <row r="300" spans="1:6" ht="25.5" hidden="1" customHeight="1" x14ac:dyDescent="0.25">
      <c r="A300" s="35"/>
      <c r="B300" s="35"/>
      <c r="C300" s="35"/>
      <c r="D300" s="35"/>
      <c r="E300" s="36"/>
      <c r="F300" s="146"/>
    </row>
    <row r="301" spans="1:6" ht="25.5" hidden="1" customHeight="1" x14ac:dyDescent="0.25">
      <c r="A301" s="35"/>
      <c r="B301" s="35"/>
      <c r="C301" s="35"/>
      <c r="D301" s="35"/>
      <c r="E301" s="36"/>
      <c r="F301" s="146"/>
    </row>
    <row r="302" spans="1:6" ht="25.5" hidden="1" customHeight="1" x14ac:dyDescent="0.25">
      <c r="A302" s="35"/>
      <c r="B302" s="35"/>
      <c r="C302" s="35"/>
      <c r="D302" s="35"/>
      <c r="E302" s="36"/>
      <c r="F302" s="146"/>
    </row>
    <row r="303" spans="1:6" ht="25.5" hidden="1" customHeight="1" x14ac:dyDescent="0.25">
      <c r="A303" s="35"/>
      <c r="B303" s="35"/>
      <c r="C303" s="35"/>
      <c r="D303" s="35"/>
      <c r="E303" s="36"/>
      <c r="F303" s="146"/>
    </row>
    <row r="304" spans="1:6" ht="25.5" hidden="1" customHeight="1" x14ac:dyDescent="0.25">
      <c r="A304" s="35"/>
      <c r="B304" s="35"/>
      <c r="C304" s="35"/>
      <c r="D304" s="35"/>
      <c r="E304" s="36"/>
      <c r="F304" s="146"/>
    </row>
    <row r="305" spans="1:6" ht="25.5" hidden="1" customHeight="1" x14ac:dyDescent="0.25">
      <c r="A305" s="35"/>
      <c r="B305" s="35"/>
      <c r="C305" s="35"/>
      <c r="D305" s="35"/>
      <c r="E305" s="37"/>
      <c r="F305" s="146"/>
    </row>
    <row r="306" spans="1:6" ht="25.5" hidden="1" customHeight="1" x14ac:dyDescent="0.25">
      <c r="A306" s="35"/>
      <c r="B306" s="35"/>
      <c r="C306" s="35"/>
      <c r="D306" s="35"/>
      <c r="E306" s="36"/>
      <c r="F306" s="146"/>
    </row>
    <row r="307" spans="1:6" ht="25.5" hidden="1" customHeight="1" x14ac:dyDescent="0.25">
      <c r="A307" s="35"/>
      <c r="B307" s="35"/>
      <c r="C307" s="35"/>
      <c r="D307" s="35"/>
      <c r="E307" s="36"/>
      <c r="F307" s="146"/>
    </row>
    <row r="308" spans="1:6" ht="25.5" hidden="1" customHeight="1" x14ac:dyDescent="0.25">
      <c r="A308" s="35"/>
      <c r="B308" s="35"/>
      <c r="C308" s="35"/>
      <c r="D308" s="35"/>
      <c r="E308" s="36"/>
      <c r="F308" s="146"/>
    </row>
    <row r="309" spans="1:6" ht="25.5" hidden="1" customHeight="1" x14ac:dyDescent="0.25">
      <c r="A309" s="35"/>
      <c r="B309" s="35"/>
      <c r="C309" s="35"/>
      <c r="D309" s="35"/>
      <c r="E309" s="36"/>
      <c r="F309" s="146"/>
    </row>
    <row r="310" spans="1:6" ht="25.5" hidden="1" customHeight="1" x14ac:dyDescent="0.25">
      <c r="A310" s="35"/>
      <c r="B310" s="35"/>
      <c r="C310" s="35"/>
      <c r="D310" s="35"/>
      <c r="E310" s="36"/>
      <c r="F310" s="146"/>
    </row>
    <row r="311" spans="1:6" ht="25.5" hidden="1" customHeight="1" x14ac:dyDescent="0.25">
      <c r="A311" s="35"/>
      <c r="B311" s="35"/>
      <c r="C311" s="35"/>
      <c r="D311" s="35"/>
      <c r="E311" s="37"/>
      <c r="F311" s="146"/>
    </row>
    <row r="312" spans="1:6" ht="25.5" hidden="1" customHeight="1" x14ac:dyDescent="0.25">
      <c r="A312" s="35"/>
      <c r="B312" s="35"/>
      <c r="C312" s="35"/>
      <c r="D312" s="35"/>
      <c r="E312" s="36"/>
      <c r="F312" s="146"/>
    </row>
    <row r="313" spans="1:6" ht="25.5" hidden="1" customHeight="1" x14ac:dyDescent="0.25">
      <c r="A313" s="35"/>
      <c r="B313" s="35"/>
      <c r="C313" s="35"/>
      <c r="D313" s="35"/>
      <c r="E313" s="36"/>
      <c r="F313" s="146"/>
    </row>
    <row r="314" spans="1:6" ht="25.5" hidden="1" customHeight="1" x14ac:dyDescent="0.25">
      <c r="A314" s="35"/>
      <c r="B314" s="35"/>
      <c r="C314" s="35"/>
      <c r="D314" s="35"/>
      <c r="E314" s="36"/>
      <c r="F314" s="146"/>
    </row>
    <row r="315" spans="1:6" ht="25.5" hidden="1" customHeight="1" x14ac:dyDescent="0.25">
      <c r="A315" s="35"/>
      <c r="B315" s="35"/>
      <c r="C315" s="35"/>
      <c r="D315" s="35"/>
      <c r="E315" s="36"/>
      <c r="F315" s="146"/>
    </row>
    <row r="316" spans="1:6" ht="25.5" hidden="1" customHeight="1" x14ac:dyDescent="0.25">
      <c r="A316" s="35"/>
      <c r="B316" s="35"/>
      <c r="C316" s="35"/>
      <c r="D316" s="35"/>
      <c r="E316" s="36"/>
      <c r="F316" s="146"/>
    </row>
    <row r="317" spans="1:6" ht="25.5" hidden="1" customHeight="1" x14ac:dyDescent="0.25">
      <c r="A317" s="35"/>
      <c r="B317" s="35"/>
      <c r="C317" s="35"/>
      <c r="D317" s="35"/>
      <c r="E317" s="36"/>
      <c r="F317" s="146"/>
    </row>
    <row r="318" spans="1:6" ht="25.5" hidden="1" customHeight="1" x14ac:dyDescent="0.25">
      <c r="A318" s="35"/>
      <c r="B318" s="35"/>
      <c r="C318" s="35"/>
      <c r="D318" s="35"/>
      <c r="E318" s="36"/>
      <c r="F318" s="146"/>
    </row>
    <row r="319" spans="1:6" ht="25.5" hidden="1" customHeight="1" x14ac:dyDescent="0.25">
      <c r="A319" s="35"/>
      <c r="B319" s="35"/>
      <c r="C319" s="35"/>
      <c r="D319" s="35"/>
      <c r="E319" s="37"/>
      <c r="F319" s="146"/>
    </row>
    <row r="320" spans="1:6" ht="25.5" hidden="1" customHeight="1" x14ac:dyDescent="0.25">
      <c r="A320" s="35"/>
      <c r="B320" s="35"/>
      <c r="C320" s="35"/>
      <c r="D320" s="35"/>
      <c r="E320" s="36"/>
      <c r="F320" s="146"/>
    </row>
    <row r="321" spans="1:6" ht="25.5" hidden="1" customHeight="1" x14ac:dyDescent="0.25">
      <c r="A321" s="35"/>
      <c r="B321" s="35"/>
      <c r="C321" s="35"/>
      <c r="D321" s="35"/>
      <c r="E321" s="36"/>
      <c r="F321" s="146"/>
    </row>
    <row r="322" spans="1:6" ht="25.5" hidden="1" customHeight="1" x14ac:dyDescent="0.25">
      <c r="A322" s="35"/>
      <c r="B322" s="35"/>
      <c r="C322" s="35"/>
      <c r="D322" s="35"/>
      <c r="E322" s="36"/>
      <c r="F322" s="146"/>
    </row>
    <row r="323" spans="1:6" ht="25.5" hidden="1" customHeight="1" x14ac:dyDescent="0.25">
      <c r="A323" s="35"/>
      <c r="B323" s="35"/>
      <c r="C323" s="35"/>
      <c r="D323" s="35"/>
      <c r="E323" s="36"/>
      <c r="F323" s="146"/>
    </row>
    <row r="324" spans="1:6" ht="25.5" hidden="1" customHeight="1" x14ac:dyDescent="0.25">
      <c r="A324" s="35"/>
      <c r="B324" s="35"/>
      <c r="C324" s="35"/>
      <c r="D324" s="35"/>
      <c r="E324" s="36"/>
      <c r="F324" s="146"/>
    </row>
    <row r="325" spans="1:6" ht="25.5" hidden="1" customHeight="1" x14ac:dyDescent="0.25">
      <c r="A325" s="35"/>
      <c r="B325" s="35"/>
      <c r="C325" s="35"/>
      <c r="D325" s="35"/>
      <c r="E325" s="36"/>
      <c r="F325" s="146"/>
    </row>
    <row r="326" spans="1:6" ht="25.5" hidden="1" customHeight="1" x14ac:dyDescent="0.25">
      <c r="A326" s="35"/>
      <c r="B326" s="35"/>
      <c r="C326" s="35"/>
      <c r="D326" s="35"/>
      <c r="E326" s="36"/>
      <c r="F326" s="146"/>
    </row>
    <row r="327" spans="1:6" ht="25.5" hidden="1" customHeight="1" x14ac:dyDescent="0.25">
      <c r="A327" s="35"/>
      <c r="B327" s="35"/>
      <c r="C327" s="35"/>
      <c r="D327" s="35"/>
      <c r="E327" s="36"/>
      <c r="F327" s="146"/>
    </row>
    <row r="328" spans="1:6" ht="25.5" hidden="1" customHeight="1" x14ac:dyDescent="0.25">
      <c r="A328" s="35"/>
      <c r="B328" s="35"/>
      <c r="C328" s="35"/>
      <c r="D328" s="35"/>
      <c r="E328" s="37"/>
      <c r="F328" s="146"/>
    </row>
    <row r="329" spans="1:6" ht="25.5" hidden="1" customHeight="1" x14ac:dyDescent="0.25">
      <c r="A329" s="35"/>
      <c r="B329" s="35"/>
      <c r="C329" s="35"/>
      <c r="D329" s="35"/>
      <c r="E329" s="36"/>
      <c r="F329" s="146"/>
    </row>
    <row r="330" spans="1:6" ht="25.5" hidden="1" customHeight="1" x14ac:dyDescent="0.25">
      <c r="A330" s="35"/>
      <c r="B330" s="35"/>
      <c r="C330" s="35"/>
      <c r="D330" s="35"/>
      <c r="E330" s="36"/>
      <c r="F330" s="146"/>
    </row>
    <row r="331" spans="1:6" ht="25.5" hidden="1" customHeight="1" x14ac:dyDescent="0.25">
      <c r="A331" s="35"/>
      <c r="B331" s="35"/>
      <c r="C331" s="35"/>
      <c r="D331" s="35"/>
      <c r="E331" s="37"/>
      <c r="F331" s="146"/>
    </row>
    <row r="332" spans="1:6" ht="25.5" hidden="1" customHeight="1" x14ac:dyDescent="0.25">
      <c r="A332" s="35"/>
      <c r="B332" s="35"/>
      <c r="C332" s="35"/>
      <c r="D332" s="35"/>
      <c r="E332" s="36"/>
      <c r="F332" s="146"/>
    </row>
    <row r="333" spans="1:6" ht="25.5" hidden="1" customHeight="1" x14ac:dyDescent="0.25">
      <c r="A333" s="35"/>
      <c r="B333" s="35"/>
      <c r="C333" s="35"/>
      <c r="D333" s="35"/>
      <c r="E333" s="36"/>
      <c r="F333" s="146"/>
    </row>
    <row r="334" spans="1:6" ht="25.5" hidden="1" customHeight="1" x14ac:dyDescent="0.25">
      <c r="A334" s="35"/>
      <c r="B334" s="35"/>
      <c r="C334" s="35"/>
      <c r="D334" s="35"/>
      <c r="E334" s="36"/>
      <c r="F334" s="146"/>
    </row>
    <row r="335" spans="1:6" ht="25.5" hidden="1" customHeight="1" x14ac:dyDescent="0.25">
      <c r="A335" s="35"/>
      <c r="B335" s="35"/>
      <c r="C335" s="35"/>
      <c r="D335" s="35"/>
      <c r="E335" s="36"/>
      <c r="F335" s="146"/>
    </row>
    <row r="336" spans="1:6" ht="25.5" hidden="1" customHeight="1" x14ac:dyDescent="0.25">
      <c r="A336" s="35"/>
      <c r="B336" s="35"/>
      <c r="C336" s="35"/>
      <c r="D336" s="35"/>
      <c r="E336" s="36"/>
      <c r="F336" s="146"/>
    </row>
    <row r="337" spans="1:6" ht="25.5" hidden="1" customHeight="1" x14ac:dyDescent="0.25">
      <c r="A337" s="35"/>
      <c r="B337" s="35"/>
      <c r="C337" s="35"/>
      <c r="D337" s="35"/>
      <c r="E337" s="36"/>
      <c r="F337" s="146"/>
    </row>
    <row r="338" spans="1:6" ht="25.5" hidden="1" customHeight="1" x14ac:dyDescent="0.25">
      <c r="A338" s="35"/>
      <c r="B338" s="35"/>
      <c r="C338" s="35"/>
      <c r="D338" s="35"/>
      <c r="E338" s="37"/>
      <c r="F338" s="146"/>
    </row>
    <row r="339" spans="1:6" ht="25.5" hidden="1" customHeight="1" x14ac:dyDescent="0.25">
      <c r="A339" s="35"/>
      <c r="B339" s="35"/>
      <c r="C339" s="35"/>
      <c r="D339" s="35"/>
      <c r="E339" s="36"/>
      <c r="F339" s="146"/>
    </row>
    <row r="340" spans="1:6" ht="25.5" hidden="1" customHeight="1" x14ac:dyDescent="0.25">
      <c r="A340" s="35"/>
      <c r="B340" s="35"/>
      <c r="C340" s="35"/>
      <c r="D340" s="35"/>
      <c r="E340" s="36"/>
      <c r="F340" s="146"/>
    </row>
    <row r="341" spans="1:6" ht="25.5" hidden="1" customHeight="1" x14ac:dyDescent="0.25">
      <c r="A341" s="35"/>
      <c r="B341" s="35"/>
      <c r="C341" s="35"/>
      <c r="D341" s="35"/>
      <c r="E341" s="36"/>
      <c r="F341" s="146"/>
    </row>
    <row r="342" spans="1:6" ht="25.5" hidden="1" customHeight="1" x14ac:dyDescent="0.25">
      <c r="A342" s="35"/>
      <c r="B342" s="35"/>
      <c r="C342" s="35"/>
      <c r="D342" s="35"/>
      <c r="E342" s="37"/>
      <c r="F342" s="146"/>
    </row>
    <row r="343" spans="1:6" ht="25.5" hidden="1" customHeight="1" x14ac:dyDescent="0.25">
      <c r="A343" s="35"/>
      <c r="B343" s="35"/>
      <c r="C343" s="35"/>
      <c r="D343" s="35"/>
      <c r="E343" s="37"/>
      <c r="F343" s="146"/>
    </row>
    <row r="344" spans="1:6" ht="25.5" hidden="1" customHeight="1" x14ac:dyDescent="0.25">
      <c r="A344" s="35"/>
      <c r="B344" s="35"/>
      <c r="C344" s="35"/>
      <c r="D344" s="35"/>
      <c r="E344" s="36"/>
      <c r="F344" s="146"/>
    </row>
    <row r="345" spans="1:6" ht="25.5" hidden="1" customHeight="1" x14ac:dyDescent="0.25">
      <c r="A345" s="35"/>
      <c r="B345" s="35"/>
      <c r="C345" s="35"/>
      <c r="D345" s="35"/>
      <c r="E345" s="36"/>
      <c r="F345" s="146"/>
    </row>
    <row r="346" spans="1:6" ht="25.5" hidden="1" customHeight="1" x14ac:dyDescent="0.25">
      <c r="A346" s="35"/>
      <c r="B346" s="35"/>
      <c r="C346" s="35"/>
      <c r="D346" s="35"/>
      <c r="E346" s="36"/>
      <c r="F346" s="146"/>
    </row>
    <row r="347" spans="1:6" ht="25.5" hidden="1" customHeight="1" x14ac:dyDescent="0.25">
      <c r="A347" s="35"/>
      <c r="B347" s="35"/>
      <c r="C347" s="35"/>
      <c r="D347" s="35"/>
      <c r="E347" s="36"/>
      <c r="F347" s="146"/>
    </row>
    <row r="348" spans="1:6" ht="25.5" hidden="1" customHeight="1" x14ac:dyDescent="0.25">
      <c r="A348" s="35"/>
      <c r="B348" s="35"/>
      <c r="C348" s="35"/>
      <c r="D348" s="35"/>
      <c r="E348" s="36"/>
      <c r="F348" s="146"/>
    </row>
    <row r="349" spans="1:6" ht="25.5" hidden="1" customHeight="1" x14ac:dyDescent="0.25">
      <c r="A349" s="35"/>
      <c r="B349" s="35"/>
      <c r="C349" s="35"/>
      <c r="D349" s="35"/>
      <c r="E349" s="36"/>
      <c r="F349" s="146"/>
    </row>
    <row r="350" spans="1:6" ht="25.5" hidden="1" customHeight="1" x14ac:dyDescent="0.25">
      <c r="A350" s="35"/>
      <c r="B350" s="35"/>
      <c r="C350" s="35"/>
      <c r="D350" s="35"/>
      <c r="E350" s="37"/>
      <c r="F350" s="146"/>
    </row>
    <row r="351" spans="1:6" ht="25.5" hidden="1" customHeight="1" x14ac:dyDescent="0.25">
      <c r="A351" s="35"/>
      <c r="B351" s="35"/>
      <c r="C351" s="35"/>
      <c r="D351" s="35"/>
      <c r="E351" s="36"/>
      <c r="F351" s="146"/>
    </row>
    <row r="352" spans="1:6" ht="25.5" hidden="1" customHeight="1" x14ac:dyDescent="0.25">
      <c r="A352" s="35"/>
      <c r="B352" s="35"/>
      <c r="C352" s="35"/>
      <c r="D352" s="35"/>
      <c r="E352" s="36"/>
      <c r="F352" s="146"/>
    </row>
    <row r="353" spans="1:6" ht="25.5" hidden="1" customHeight="1" x14ac:dyDescent="0.25">
      <c r="A353" s="35"/>
      <c r="B353" s="35"/>
      <c r="C353" s="35"/>
      <c r="D353" s="35"/>
      <c r="E353" s="36"/>
      <c r="F353" s="146"/>
    </row>
    <row r="354" spans="1:6" ht="25.5" hidden="1" customHeight="1" x14ac:dyDescent="0.25">
      <c r="A354" s="35"/>
      <c r="B354" s="35"/>
      <c r="C354" s="35"/>
      <c r="D354" s="35"/>
      <c r="E354" s="36"/>
      <c r="F354" s="146"/>
    </row>
    <row r="355" spans="1:6" ht="25.5" hidden="1" customHeight="1" x14ac:dyDescent="0.25">
      <c r="A355" s="35"/>
      <c r="B355" s="35"/>
      <c r="C355" s="35"/>
      <c r="D355" s="35"/>
      <c r="E355" s="37"/>
      <c r="F355" s="146"/>
    </row>
    <row r="356" spans="1:6" ht="25.5" hidden="1" customHeight="1" x14ac:dyDescent="0.25">
      <c r="A356" s="35"/>
      <c r="B356" s="35"/>
      <c r="C356" s="35"/>
      <c r="D356" s="35"/>
      <c r="E356" s="36"/>
      <c r="F356" s="146"/>
    </row>
    <row r="357" spans="1:6" ht="25.5" hidden="1" customHeight="1" x14ac:dyDescent="0.25">
      <c r="A357" s="35"/>
      <c r="B357" s="35"/>
      <c r="C357" s="35"/>
      <c r="D357" s="35"/>
      <c r="E357" s="36"/>
      <c r="F357" s="146"/>
    </row>
    <row r="358" spans="1:6" ht="25.5" hidden="1" customHeight="1" x14ac:dyDescent="0.25">
      <c r="A358" s="35"/>
      <c r="B358" s="35"/>
      <c r="C358" s="35"/>
      <c r="D358" s="35"/>
      <c r="E358" s="37"/>
      <c r="F358" s="146"/>
    </row>
    <row r="359" spans="1:6" ht="25.5" hidden="1" customHeight="1" x14ac:dyDescent="0.25">
      <c r="A359" s="35"/>
      <c r="B359" s="35"/>
      <c r="C359" s="35"/>
      <c r="D359" s="35"/>
      <c r="E359" s="36"/>
      <c r="F359" s="146"/>
    </row>
    <row r="360" spans="1:6" ht="25.5" hidden="1" customHeight="1" x14ac:dyDescent="0.25">
      <c r="A360" s="35"/>
      <c r="B360" s="35"/>
      <c r="C360" s="35"/>
      <c r="D360" s="35"/>
      <c r="E360" s="36"/>
      <c r="F360" s="146"/>
    </row>
    <row r="361" spans="1:6" ht="25.5" hidden="1" customHeight="1" x14ac:dyDescent="0.25">
      <c r="A361" s="35"/>
      <c r="B361" s="35"/>
      <c r="C361" s="35"/>
      <c r="D361" s="35"/>
      <c r="E361" s="36"/>
      <c r="F361" s="146"/>
    </row>
    <row r="362" spans="1:6" ht="25.5" hidden="1" customHeight="1" x14ac:dyDescent="0.25">
      <c r="A362" s="35"/>
      <c r="B362" s="35"/>
      <c r="C362" s="35"/>
      <c r="D362" s="35"/>
      <c r="E362" s="36"/>
      <c r="F362" s="146"/>
    </row>
    <row r="363" spans="1:6" ht="25.5" hidden="1" customHeight="1" x14ac:dyDescent="0.25">
      <c r="A363" s="35"/>
      <c r="B363" s="35"/>
      <c r="C363" s="35"/>
      <c r="D363" s="35"/>
      <c r="E363" s="36"/>
      <c r="F363" s="146"/>
    </row>
    <row r="364" spans="1:6" ht="25.5" hidden="1" customHeight="1" x14ac:dyDescent="0.25">
      <c r="A364" s="35"/>
      <c r="B364" s="35"/>
      <c r="C364" s="35"/>
      <c r="D364" s="35"/>
      <c r="E364" s="36"/>
      <c r="F364" s="146"/>
    </row>
    <row r="365" spans="1:6" ht="25.5" hidden="1" customHeight="1" x14ac:dyDescent="0.25">
      <c r="A365" s="35"/>
      <c r="B365" s="35"/>
      <c r="C365" s="35"/>
      <c r="D365" s="35"/>
      <c r="E365" s="37"/>
      <c r="F365" s="146"/>
    </row>
    <row r="366" spans="1:6" ht="25.5" hidden="1" customHeight="1" x14ac:dyDescent="0.25">
      <c r="A366" s="35"/>
      <c r="B366" s="35"/>
      <c r="C366" s="35"/>
      <c r="D366" s="35"/>
      <c r="E366" s="36"/>
      <c r="F366" s="146"/>
    </row>
    <row r="367" spans="1:6" ht="25.5" hidden="1" customHeight="1" x14ac:dyDescent="0.25">
      <c r="A367" s="35"/>
      <c r="B367" s="35"/>
      <c r="C367" s="35"/>
      <c r="D367" s="35"/>
      <c r="E367" s="37"/>
      <c r="F367" s="146"/>
    </row>
    <row r="368" spans="1:6" ht="25.5" hidden="1" customHeight="1" x14ac:dyDescent="0.25">
      <c r="A368" s="35"/>
      <c r="B368" s="35"/>
      <c r="C368" s="35"/>
      <c r="D368" s="35"/>
      <c r="E368" s="36"/>
      <c r="F368" s="146"/>
    </row>
    <row r="369" spans="1:6" ht="25.5" hidden="1" customHeight="1" x14ac:dyDescent="0.25">
      <c r="A369" s="35"/>
      <c r="B369" s="35"/>
      <c r="C369" s="35"/>
      <c r="D369" s="35"/>
      <c r="E369" s="36"/>
      <c r="F369" s="146"/>
    </row>
    <row r="370" spans="1:6" ht="25.5" hidden="1" customHeight="1" x14ac:dyDescent="0.25">
      <c r="A370" s="35"/>
      <c r="B370" s="35"/>
      <c r="C370" s="35"/>
      <c r="D370" s="35"/>
      <c r="E370" s="36"/>
      <c r="F370" s="146"/>
    </row>
    <row r="371" spans="1:6" ht="25.5" hidden="1" customHeight="1" x14ac:dyDescent="0.25">
      <c r="A371" s="35"/>
      <c r="B371" s="35"/>
      <c r="C371" s="35"/>
      <c r="D371" s="35"/>
      <c r="E371" s="36"/>
      <c r="F371" s="146"/>
    </row>
    <row r="372" spans="1:6" ht="25.5" hidden="1" customHeight="1" x14ac:dyDescent="0.25">
      <c r="A372" s="35"/>
      <c r="B372" s="35"/>
      <c r="C372" s="35"/>
      <c r="D372" s="35"/>
      <c r="E372" s="36"/>
      <c r="F372" s="146"/>
    </row>
    <row r="373" spans="1:6" ht="25.5" hidden="1" customHeight="1" x14ac:dyDescent="0.25">
      <c r="A373" s="35"/>
      <c r="B373" s="35"/>
      <c r="C373" s="35"/>
      <c r="D373" s="35"/>
      <c r="E373" s="36"/>
      <c r="F373" s="146"/>
    </row>
    <row r="374" spans="1:6" ht="25.5" hidden="1" customHeight="1" x14ac:dyDescent="0.25">
      <c r="A374" s="35"/>
      <c r="B374" s="35"/>
      <c r="C374" s="35"/>
      <c r="D374" s="35"/>
      <c r="E374" s="36"/>
      <c r="F374" s="146"/>
    </row>
    <row r="375" spans="1:6" ht="25.5" hidden="1" customHeight="1" x14ac:dyDescent="0.25">
      <c r="A375" s="35"/>
      <c r="B375" s="35"/>
      <c r="C375" s="35"/>
      <c r="D375" s="35"/>
      <c r="E375" s="36"/>
      <c r="F375" s="146"/>
    </row>
    <row r="376" spans="1:6" ht="25.5" hidden="1" customHeight="1" x14ac:dyDescent="0.25">
      <c r="A376" s="35"/>
      <c r="B376" s="35"/>
      <c r="C376" s="35"/>
      <c r="D376" s="35"/>
      <c r="E376" s="37"/>
      <c r="F376" s="146"/>
    </row>
    <row r="377" spans="1:6" ht="25.5" hidden="1" customHeight="1" x14ac:dyDescent="0.25">
      <c r="A377" s="35"/>
      <c r="B377" s="35"/>
      <c r="C377" s="35"/>
      <c r="D377" s="35"/>
      <c r="E377" s="36"/>
      <c r="F377" s="146"/>
    </row>
    <row r="378" spans="1:6" ht="25.5" hidden="1" customHeight="1" x14ac:dyDescent="0.25">
      <c r="A378" s="35"/>
      <c r="B378" s="35"/>
      <c r="C378" s="35"/>
      <c r="D378" s="35"/>
      <c r="E378" s="36"/>
      <c r="F378" s="146"/>
    </row>
    <row r="379" spans="1:6" ht="25.5" hidden="1" customHeight="1" x14ac:dyDescent="0.25">
      <c r="A379" s="35"/>
      <c r="B379" s="35"/>
      <c r="C379" s="35"/>
      <c r="D379" s="35"/>
      <c r="E379" s="36"/>
      <c r="F379" s="146"/>
    </row>
    <row r="380" spans="1:6" ht="25.5" hidden="1" customHeight="1" x14ac:dyDescent="0.25">
      <c r="A380" s="35"/>
      <c r="B380" s="35"/>
      <c r="C380" s="35"/>
      <c r="D380" s="35"/>
      <c r="E380" s="36"/>
      <c r="F380" s="146"/>
    </row>
    <row r="381" spans="1:6" ht="25.5" hidden="1" customHeight="1" x14ac:dyDescent="0.25">
      <c r="A381" s="35"/>
      <c r="B381" s="35"/>
      <c r="C381" s="35"/>
      <c r="D381" s="35"/>
      <c r="E381" s="36"/>
      <c r="F381" s="146"/>
    </row>
    <row r="382" spans="1:6" ht="25.5" hidden="1" customHeight="1" x14ac:dyDescent="0.25">
      <c r="A382" s="35"/>
      <c r="B382" s="35"/>
      <c r="C382" s="35"/>
      <c r="D382" s="35"/>
      <c r="E382" s="36"/>
      <c r="F382" s="146"/>
    </row>
    <row r="383" spans="1:6" ht="25.5" hidden="1" customHeight="1" x14ac:dyDescent="0.25">
      <c r="A383" s="35"/>
      <c r="B383" s="35"/>
      <c r="C383" s="35"/>
      <c r="D383" s="35"/>
      <c r="E383" s="36"/>
      <c r="F383" s="146"/>
    </row>
    <row r="384" spans="1:6" ht="25.5" hidden="1" customHeight="1" x14ac:dyDescent="0.25">
      <c r="A384" s="35"/>
      <c r="B384" s="35"/>
      <c r="C384" s="35"/>
      <c r="D384" s="35"/>
      <c r="E384" s="36"/>
      <c r="F384" s="146"/>
    </row>
    <row r="385" spans="1:6" ht="25.5" hidden="1" customHeight="1" x14ac:dyDescent="0.25">
      <c r="A385" s="35"/>
      <c r="B385" s="35"/>
      <c r="C385" s="35"/>
      <c r="D385" s="35"/>
      <c r="E385" s="36"/>
      <c r="F385" s="146"/>
    </row>
    <row r="386" spans="1:6" ht="25.5" hidden="1" customHeight="1" x14ac:dyDescent="0.25">
      <c r="A386" s="35"/>
      <c r="B386" s="35"/>
      <c r="C386" s="35"/>
      <c r="D386" s="35"/>
      <c r="E386" s="37"/>
      <c r="F386" s="146"/>
    </row>
    <row r="387" spans="1:6" ht="25.5" hidden="1" customHeight="1" x14ac:dyDescent="0.25">
      <c r="A387" s="35"/>
      <c r="B387" s="35"/>
      <c r="C387" s="35"/>
      <c r="D387" s="35"/>
      <c r="E387" s="36"/>
      <c r="F387" s="146"/>
    </row>
    <row r="388" spans="1:6" ht="25.5" hidden="1" customHeight="1" x14ac:dyDescent="0.25">
      <c r="A388" s="35"/>
      <c r="B388" s="35"/>
      <c r="C388" s="35"/>
      <c r="D388" s="35"/>
      <c r="E388" s="36"/>
      <c r="F388" s="146"/>
    </row>
    <row r="389" spans="1:6" ht="25.5" hidden="1" customHeight="1" x14ac:dyDescent="0.25">
      <c r="A389" s="35"/>
      <c r="B389" s="35"/>
      <c r="C389" s="35"/>
      <c r="D389" s="35"/>
      <c r="E389" s="36"/>
      <c r="F389" s="146"/>
    </row>
    <row r="390" spans="1:6" ht="25.5" hidden="1" customHeight="1" x14ac:dyDescent="0.25">
      <c r="A390" s="35"/>
      <c r="B390" s="35"/>
      <c r="C390" s="35"/>
      <c r="D390" s="35"/>
      <c r="E390" s="36"/>
      <c r="F390" s="146"/>
    </row>
    <row r="391" spans="1:6" ht="25.5" hidden="1" customHeight="1" x14ac:dyDescent="0.25">
      <c r="A391" s="35"/>
      <c r="B391" s="35"/>
      <c r="C391" s="35"/>
      <c r="D391" s="35"/>
      <c r="E391" s="37"/>
      <c r="F391" s="146"/>
    </row>
    <row r="392" spans="1:6" ht="25.5" hidden="1" customHeight="1" x14ac:dyDescent="0.25">
      <c r="A392" s="35"/>
      <c r="B392" s="35"/>
      <c r="C392" s="35"/>
      <c r="D392" s="35"/>
      <c r="E392" s="36"/>
      <c r="F392" s="146"/>
    </row>
    <row r="393" spans="1:6" ht="25.5" hidden="1" customHeight="1" x14ac:dyDescent="0.25">
      <c r="A393" s="35"/>
      <c r="B393" s="35"/>
      <c r="C393" s="35"/>
      <c r="D393" s="35"/>
      <c r="E393" s="36"/>
      <c r="F393" s="146"/>
    </row>
    <row r="394" spans="1:6" ht="25.5" hidden="1" customHeight="1" x14ac:dyDescent="0.25">
      <c r="A394" s="35"/>
      <c r="B394" s="35"/>
      <c r="C394" s="35"/>
      <c r="D394" s="35"/>
      <c r="E394" s="36"/>
      <c r="F394" s="146"/>
    </row>
    <row r="395" spans="1:6" ht="25.5" hidden="1" customHeight="1" x14ac:dyDescent="0.25">
      <c r="A395" s="35"/>
      <c r="B395" s="35"/>
      <c r="C395" s="35"/>
      <c r="D395" s="35"/>
      <c r="E395" s="36"/>
      <c r="F395" s="146"/>
    </row>
    <row r="396" spans="1:6" ht="25.5" hidden="1" customHeight="1" x14ac:dyDescent="0.25">
      <c r="A396" s="35"/>
      <c r="B396" s="35"/>
      <c r="C396" s="35"/>
      <c r="D396" s="35"/>
      <c r="E396" s="36"/>
      <c r="F396" s="146"/>
    </row>
    <row r="397" spans="1:6" ht="25.5" hidden="1" customHeight="1" x14ac:dyDescent="0.25">
      <c r="A397" s="35"/>
      <c r="B397" s="35"/>
      <c r="C397" s="35"/>
      <c r="D397" s="35"/>
      <c r="E397" s="36"/>
      <c r="F397" s="146"/>
    </row>
    <row r="398" spans="1:6" ht="25.5" hidden="1" customHeight="1" x14ac:dyDescent="0.25">
      <c r="A398" s="35"/>
      <c r="B398" s="35"/>
      <c r="C398" s="35"/>
      <c r="D398" s="35"/>
      <c r="E398" s="36"/>
      <c r="F398" s="146"/>
    </row>
    <row r="399" spans="1:6" ht="25.5" hidden="1" customHeight="1" x14ac:dyDescent="0.25">
      <c r="A399" s="35"/>
      <c r="B399" s="35"/>
      <c r="C399" s="35"/>
      <c r="D399" s="35"/>
      <c r="E399" s="36"/>
      <c r="F399" s="146"/>
    </row>
    <row r="400" spans="1:6" ht="25.5" hidden="1" customHeight="1" x14ac:dyDescent="0.25">
      <c r="A400" s="35"/>
      <c r="B400" s="35"/>
      <c r="C400" s="35"/>
      <c r="D400" s="35"/>
      <c r="E400" s="36"/>
      <c r="F400" s="146"/>
    </row>
    <row r="401" spans="1:6" ht="25.5" hidden="1" customHeight="1" x14ac:dyDescent="0.25">
      <c r="A401" s="35"/>
      <c r="B401" s="35"/>
      <c r="C401" s="35"/>
      <c r="D401" s="35"/>
      <c r="E401" s="37"/>
      <c r="F401" s="146"/>
    </row>
    <row r="402" spans="1:6" ht="25.5" hidden="1" customHeight="1" x14ac:dyDescent="0.25">
      <c r="A402" s="35"/>
      <c r="B402" s="35"/>
      <c r="C402" s="35"/>
      <c r="D402" s="35"/>
      <c r="E402" s="37"/>
      <c r="F402" s="146"/>
    </row>
    <row r="403" spans="1:6" ht="25.5" hidden="1" customHeight="1" x14ac:dyDescent="0.25">
      <c r="A403" s="35"/>
      <c r="B403" s="35"/>
      <c r="C403" s="35"/>
      <c r="D403" s="35"/>
      <c r="E403" s="36"/>
      <c r="F403" s="146"/>
    </row>
    <row r="404" spans="1:6" ht="25.5" hidden="1" customHeight="1" x14ac:dyDescent="0.25">
      <c r="A404" s="35"/>
      <c r="B404" s="35"/>
      <c r="C404" s="35"/>
      <c r="D404" s="35"/>
      <c r="E404" s="36"/>
      <c r="F404" s="146"/>
    </row>
    <row r="405" spans="1:6" ht="25.5" hidden="1" customHeight="1" x14ac:dyDescent="0.25">
      <c r="A405" s="35"/>
      <c r="B405" s="35"/>
      <c r="C405" s="35"/>
      <c r="D405" s="35"/>
      <c r="E405" s="36"/>
      <c r="F405" s="146"/>
    </row>
    <row r="406" spans="1:6" ht="25.5" hidden="1" customHeight="1" x14ac:dyDescent="0.25">
      <c r="A406" s="35"/>
      <c r="B406" s="35"/>
      <c r="C406" s="35"/>
      <c r="D406" s="35"/>
      <c r="E406" s="36"/>
      <c r="F406" s="146"/>
    </row>
    <row r="407" spans="1:6" ht="25.5" hidden="1" customHeight="1" x14ac:dyDescent="0.25">
      <c r="A407" s="35"/>
      <c r="B407" s="35"/>
      <c r="C407" s="35"/>
      <c r="D407" s="35"/>
      <c r="E407" s="36"/>
      <c r="F407" s="146"/>
    </row>
    <row r="408" spans="1:6" ht="25.5" hidden="1" customHeight="1" x14ac:dyDescent="0.25">
      <c r="A408" s="35"/>
      <c r="B408" s="35"/>
      <c r="C408" s="35"/>
      <c r="D408" s="35"/>
      <c r="E408" s="36"/>
      <c r="F408" s="146"/>
    </row>
    <row r="409" spans="1:6" ht="25.5" hidden="1" customHeight="1" x14ac:dyDescent="0.25">
      <c r="A409" s="35"/>
      <c r="B409" s="35"/>
      <c r="C409" s="35"/>
      <c r="D409" s="35"/>
      <c r="E409" s="36"/>
      <c r="F409" s="146"/>
    </row>
    <row r="410" spans="1:6" ht="25.5" hidden="1" customHeight="1" x14ac:dyDescent="0.25">
      <c r="A410" s="35"/>
      <c r="B410" s="35"/>
      <c r="C410" s="35"/>
      <c r="D410" s="35"/>
      <c r="E410" s="36"/>
      <c r="F410" s="146"/>
    </row>
    <row r="411" spans="1:6" ht="25.5" hidden="1" customHeight="1" x14ac:dyDescent="0.25">
      <c r="A411" s="35"/>
      <c r="B411" s="35"/>
      <c r="C411" s="35"/>
      <c r="D411" s="35"/>
      <c r="E411" s="37"/>
      <c r="F411" s="146"/>
    </row>
    <row r="412" spans="1:6" ht="25.5" hidden="1" customHeight="1" x14ac:dyDescent="0.25">
      <c r="A412" s="35"/>
      <c r="B412" s="35"/>
      <c r="C412" s="35"/>
      <c r="D412" s="35"/>
      <c r="E412" s="36"/>
      <c r="F412" s="146"/>
    </row>
    <row r="413" spans="1:6" ht="25.5" hidden="1" customHeight="1" x14ac:dyDescent="0.25">
      <c r="A413" s="35"/>
      <c r="B413" s="35"/>
      <c r="C413" s="35"/>
      <c r="D413" s="35"/>
      <c r="E413" s="36"/>
      <c r="F413" s="146"/>
    </row>
    <row r="414" spans="1:6" ht="25.5" hidden="1" customHeight="1" x14ac:dyDescent="0.25">
      <c r="A414" s="35"/>
      <c r="B414" s="35"/>
      <c r="C414" s="35"/>
      <c r="D414" s="35"/>
      <c r="E414" s="36"/>
      <c r="F414" s="146"/>
    </row>
    <row r="415" spans="1:6" ht="25.5" hidden="1" customHeight="1" x14ac:dyDescent="0.25">
      <c r="A415" s="35"/>
      <c r="B415" s="35"/>
      <c r="C415" s="35"/>
      <c r="D415" s="35"/>
      <c r="E415" s="36"/>
      <c r="F415" s="146"/>
    </row>
    <row r="416" spans="1:6" ht="25.5" hidden="1" customHeight="1" x14ac:dyDescent="0.25">
      <c r="A416" s="35"/>
      <c r="B416" s="35"/>
      <c r="C416" s="35"/>
      <c r="D416" s="35"/>
      <c r="E416" s="36"/>
      <c r="F416" s="146"/>
    </row>
    <row r="417" spans="1:6" ht="25.5" hidden="1" customHeight="1" x14ac:dyDescent="0.25">
      <c r="A417" s="35"/>
      <c r="B417" s="35"/>
      <c r="C417" s="35"/>
      <c r="D417" s="35"/>
      <c r="E417" s="36"/>
      <c r="F417" s="146"/>
    </row>
    <row r="418" spans="1:6" ht="25.5" hidden="1" customHeight="1" x14ac:dyDescent="0.25">
      <c r="A418" s="35"/>
      <c r="B418" s="35"/>
      <c r="C418" s="35"/>
      <c r="D418" s="35"/>
      <c r="E418" s="36"/>
      <c r="F418" s="146"/>
    </row>
    <row r="419" spans="1:6" ht="25.5" hidden="1" customHeight="1" x14ac:dyDescent="0.25">
      <c r="A419" s="35"/>
      <c r="B419" s="35"/>
      <c r="C419" s="35"/>
      <c r="D419" s="35"/>
      <c r="E419" s="36"/>
      <c r="F419" s="146"/>
    </row>
    <row r="420" spans="1:6" ht="25.5" hidden="1" customHeight="1" x14ac:dyDescent="0.25">
      <c r="A420" s="35"/>
      <c r="B420" s="35"/>
      <c r="C420" s="35"/>
      <c r="D420" s="35"/>
      <c r="E420" s="37"/>
      <c r="F420" s="146"/>
    </row>
    <row r="421" spans="1:6" ht="25.5" hidden="1" customHeight="1" x14ac:dyDescent="0.25">
      <c r="A421" s="35"/>
      <c r="B421" s="35"/>
      <c r="C421" s="35"/>
      <c r="D421" s="35"/>
      <c r="E421" s="36"/>
      <c r="F421" s="146"/>
    </row>
    <row r="422" spans="1:6" ht="25.5" hidden="1" customHeight="1" x14ac:dyDescent="0.25">
      <c r="A422" s="35"/>
      <c r="B422" s="35"/>
      <c r="C422" s="35"/>
      <c r="D422" s="35"/>
      <c r="E422" s="36"/>
      <c r="F422" s="146"/>
    </row>
    <row r="423" spans="1:6" ht="25.5" hidden="1" customHeight="1" x14ac:dyDescent="0.25">
      <c r="A423" s="35"/>
      <c r="B423" s="35"/>
      <c r="C423" s="35"/>
      <c r="D423" s="35"/>
      <c r="E423" s="37"/>
      <c r="F423" s="146"/>
    </row>
    <row r="424" spans="1:6" ht="25.5" hidden="1" customHeight="1" x14ac:dyDescent="0.25">
      <c r="A424" s="35"/>
      <c r="B424" s="35"/>
      <c r="C424" s="35"/>
      <c r="D424" s="35"/>
      <c r="E424" s="37"/>
      <c r="F424" s="146"/>
    </row>
    <row r="425" spans="1:6" ht="25.5" hidden="1" customHeight="1" x14ac:dyDescent="0.25">
      <c r="A425" s="35"/>
      <c r="B425" s="35"/>
      <c r="C425" s="35"/>
      <c r="D425" s="35"/>
      <c r="E425" s="36"/>
      <c r="F425" s="146"/>
    </row>
    <row r="426" spans="1:6" ht="25.5" hidden="1" customHeight="1" x14ac:dyDescent="0.25">
      <c r="A426" s="35"/>
      <c r="B426" s="35"/>
      <c r="C426" s="35"/>
      <c r="D426" s="35"/>
      <c r="E426" s="36"/>
      <c r="F426" s="146"/>
    </row>
    <row r="427" spans="1:6" ht="25.5" hidden="1" customHeight="1" x14ac:dyDescent="0.25">
      <c r="A427" s="35"/>
      <c r="B427" s="35"/>
      <c r="C427" s="35"/>
      <c r="D427" s="35"/>
      <c r="E427" s="36"/>
      <c r="F427" s="146"/>
    </row>
    <row r="428" spans="1:6" ht="25.5" hidden="1" customHeight="1" x14ac:dyDescent="0.25">
      <c r="A428" s="35"/>
      <c r="B428" s="35"/>
      <c r="C428" s="35"/>
      <c r="D428" s="35"/>
      <c r="E428" s="36"/>
      <c r="F428" s="146"/>
    </row>
    <row r="429" spans="1:6" ht="25.5" hidden="1" customHeight="1" x14ac:dyDescent="0.25">
      <c r="A429" s="35"/>
      <c r="B429" s="35"/>
      <c r="C429" s="35"/>
      <c r="D429" s="35"/>
      <c r="E429" s="36"/>
      <c r="F429" s="146"/>
    </row>
    <row r="430" spans="1:6" ht="25.5" hidden="1" customHeight="1" x14ac:dyDescent="0.25">
      <c r="A430" s="35"/>
      <c r="B430" s="35"/>
      <c r="C430" s="35"/>
      <c r="D430" s="35"/>
      <c r="E430" s="36"/>
      <c r="F430" s="146"/>
    </row>
    <row r="431" spans="1:6" ht="25.5" hidden="1" customHeight="1" x14ac:dyDescent="0.25">
      <c r="A431" s="35"/>
      <c r="B431" s="35"/>
      <c r="C431" s="35"/>
      <c r="D431" s="35"/>
      <c r="E431" s="36"/>
      <c r="F431" s="146"/>
    </row>
    <row r="432" spans="1:6" ht="25.5" hidden="1" customHeight="1" x14ac:dyDescent="0.25">
      <c r="A432" s="35"/>
      <c r="B432" s="35"/>
      <c r="C432" s="35"/>
      <c r="D432" s="35"/>
      <c r="E432" s="36"/>
      <c r="F432" s="146"/>
    </row>
    <row r="433" spans="1:6" ht="25.5" hidden="1" customHeight="1" x14ac:dyDescent="0.25">
      <c r="A433" s="35"/>
      <c r="B433" s="35"/>
      <c r="C433" s="35"/>
      <c r="D433" s="35"/>
      <c r="E433" s="36"/>
      <c r="F433" s="146"/>
    </row>
    <row r="434" spans="1:6" ht="25.5" hidden="1" customHeight="1" x14ac:dyDescent="0.25">
      <c r="A434" s="35"/>
      <c r="B434" s="35"/>
      <c r="C434" s="35"/>
      <c r="D434" s="35"/>
      <c r="E434" s="36"/>
      <c r="F434" s="146"/>
    </row>
    <row r="435" spans="1:6" ht="25.5" hidden="1" customHeight="1" x14ac:dyDescent="0.25">
      <c r="A435" s="35"/>
      <c r="B435" s="35"/>
      <c r="C435" s="35"/>
      <c r="D435" s="35"/>
      <c r="E435" s="36"/>
      <c r="F435" s="146"/>
    </row>
    <row r="436" spans="1:6" ht="25.5" hidden="1" customHeight="1" x14ac:dyDescent="0.25">
      <c r="A436" s="35"/>
      <c r="B436" s="35"/>
      <c r="C436" s="35"/>
      <c r="D436" s="35"/>
      <c r="E436" s="36"/>
      <c r="F436" s="146"/>
    </row>
    <row r="437" spans="1:6" ht="25.5" hidden="1" customHeight="1" x14ac:dyDescent="0.25">
      <c r="A437" s="35"/>
      <c r="B437" s="35"/>
      <c r="C437" s="35"/>
      <c r="D437" s="35"/>
      <c r="E437" s="37"/>
      <c r="F437" s="146"/>
    </row>
    <row r="438" spans="1:6" ht="25.5" hidden="1" customHeight="1" x14ac:dyDescent="0.25">
      <c r="A438" s="35"/>
      <c r="B438" s="35"/>
      <c r="C438" s="35"/>
      <c r="D438" s="35"/>
      <c r="E438" s="36"/>
      <c r="F438" s="146"/>
    </row>
    <row r="439" spans="1:6" ht="25.5" hidden="1" customHeight="1" x14ac:dyDescent="0.25">
      <c r="A439" s="35"/>
      <c r="B439" s="35"/>
      <c r="C439" s="35"/>
      <c r="D439" s="35"/>
      <c r="E439" s="36"/>
      <c r="F439" s="146"/>
    </row>
    <row r="440" spans="1:6" ht="25.5" hidden="1" customHeight="1" x14ac:dyDescent="0.25">
      <c r="A440" s="35"/>
      <c r="B440" s="35"/>
      <c r="C440" s="35"/>
      <c r="D440" s="35"/>
      <c r="E440" s="36"/>
      <c r="F440" s="146"/>
    </row>
    <row r="441" spans="1:6" ht="25.5" hidden="1" customHeight="1" x14ac:dyDescent="0.25">
      <c r="A441" s="35"/>
      <c r="B441" s="35"/>
      <c r="C441" s="35"/>
      <c r="D441" s="35"/>
      <c r="E441" s="36"/>
      <c r="F441" s="146"/>
    </row>
    <row r="442" spans="1:6" ht="25.5" hidden="1" customHeight="1" x14ac:dyDescent="0.25">
      <c r="A442" s="35"/>
      <c r="B442" s="35"/>
      <c r="C442" s="35"/>
      <c r="D442" s="35"/>
      <c r="E442" s="36"/>
      <c r="F442" s="146"/>
    </row>
    <row r="443" spans="1:6" ht="25.5" hidden="1" customHeight="1" x14ac:dyDescent="0.25">
      <c r="A443" s="35"/>
      <c r="B443" s="35"/>
      <c r="C443" s="35"/>
      <c r="D443" s="35"/>
      <c r="E443" s="36"/>
      <c r="F443" s="146"/>
    </row>
    <row r="444" spans="1:6" ht="25.5" hidden="1" customHeight="1" x14ac:dyDescent="0.25">
      <c r="A444" s="35"/>
      <c r="B444" s="35"/>
      <c r="C444" s="35"/>
      <c r="D444" s="35"/>
      <c r="E444" s="37"/>
      <c r="F444" s="146"/>
    </row>
    <row r="445" spans="1:6" ht="25.5" hidden="1" customHeight="1" x14ac:dyDescent="0.25">
      <c r="A445" s="35"/>
      <c r="B445" s="35"/>
      <c r="C445" s="35"/>
      <c r="D445" s="35"/>
      <c r="E445" s="36"/>
      <c r="F445" s="146"/>
    </row>
    <row r="446" spans="1:6" ht="25.5" hidden="1" customHeight="1" x14ac:dyDescent="0.25">
      <c r="A446" s="35"/>
      <c r="B446" s="35"/>
      <c r="C446" s="35"/>
      <c r="D446" s="35"/>
      <c r="E446" s="36"/>
      <c r="F446" s="146"/>
    </row>
    <row r="447" spans="1:6" ht="25.5" hidden="1" customHeight="1" x14ac:dyDescent="0.25">
      <c r="A447" s="35"/>
      <c r="B447" s="35"/>
      <c r="C447" s="35"/>
      <c r="D447" s="35"/>
      <c r="E447" s="36"/>
      <c r="F447" s="146"/>
    </row>
    <row r="448" spans="1:6" ht="25.5" hidden="1" customHeight="1" x14ac:dyDescent="0.25">
      <c r="A448" s="35"/>
      <c r="B448" s="35"/>
      <c r="C448" s="35"/>
      <c r="D448" s="35"/>
      <c r="E448" s="36"/>
      <c r="F448" s="146"/>
    </row>
    <row r="449" spans="1:6" ht="25.5" hidden="1" customHeight="1" x14ac:dyDescent="0.25">
      <c r="A449" s="35"/>
      <c r="B449" s="35"/>
      <c r="C449" s="35"/>
      <c r="D449" s="35"/>
      <c r="E449" s="36"/>
      <c r="F449" s="146"/>
    </row>
    <row r="450" spans="1:6" ht="25.5" hidden="1" customHeight="1" x14ac:dyDescent="0.25">
      <c r="A450" s="35"/>
      <c r="B450" s="35"/>
      <c r="C450" s="35"/>
      <c r="D450" s="35"/>
      <c r="E450" s="36"/>
      <c r="F450" s="146"/>
    </row>
    <row r="451" spans="1:6" ht="25.5" hidden="1" customHeight="1" x14ac:dyDescent="0.25">
      <c r="A451" s="35"/>
      <c r="B451" s="35"/>
      <c r="C451" s="35"/>
      <c r="D451" s="35"/>
      <c r="E451" s="36"/>
      <c r="F451" s="146"/>
    </row>
    <row r="452" spans="1:6" ht="25.5" hidden="1" customHeight="1" x14ac:dyDescent="0.25">
      <c r="A452" s="35"/>
      <c r="B452" s="35"/>
      <c r="C452" s="35"/>
      <c r="D452" s="35"/>
      <c r="E452" s="36"/>
      <c r="F452" s="146"/>
    </row>
    <row r="453" spans="1:6" ht="25.5" hidden="1" customHeight="1" x14ac:dyDescent="0.25">
      <c r="A453" s="35"/>
      <c r="B453" s="35"/>
      <c r="C453" s="35"/>
      <c r="D453" s="35"/>
      <c r="E453" s="36"/>
      <c r="F453" s="146"/>
    </row>
    <row r="454" spans="1:6" ht="25.5" hidden="1" customHeight="1" x14ac:dyDescent="0.25">
      <c r="A454" s="35"/>
      <c r="B454" s="35"/>
      <c r="C454" s="35"/>
      <c r="D454" s="35"/>
      <c r="E454" s="37"/>
      <c r="F454" s="146"/>
    </row>
    <row r="455" spans="1:6" ht="25.5" hidden="1" customHeight="1" x14ac:dyDescent="0.25">
      <c r="A455" s="35"/>
      <c r="B455" s="35"/>
      <c r="C455" s="35"/>
      <c r="D455" s="35"/>
      <c r="E455" s="36"/>
      <c r="F455" s="146"/>
    </row>
    <row r="456" spans="1:6" ht="25.5" hidden="1" customHeight="1" x14ac:dyDescent="0.25">
      <c r="A456" s="35"/>
      <c r="B456" s="35"/>
      <c r="C456" s="35"/>
      <c r="D456" s="35"/>
      <c r="E456" s="36"/>
      <c r="F456" s="146"/>
    </row>
    <row r="457" spans="1:6" ht="25.5" hidden="1" customHeight="1" x14ac:dyDescent="0.25">
      <c r="A457" s="35"/>
      <c r="B457" s="35"/>
      <c r="C457" s="35"/>
      <c r="D457" s="35"/>
      <c r="E457" s="36"/>
      <c r="F457" s="146"/>
    </row>
    <row r="458" spans="1:6" ht="25.5" hidden="1" customHeight="1" x14ac:dyDescent="0.25">
      <c r="A458" s="35"/>
      <c r="B458" s="35"/>
      <c r="C458" s="35"/>
      <c r="D458" s="35"/>
      <c r="E458" s="36"/>
      <c r="F458" s="146"/>
    </row>
    <row r="459" spans="1:6" ht="25.5" hidden="1" customHeight="1" x14ac:dyDescent="0.25">
      <c r="A459" s="35"/>
      <c r="B459" s="35"/>
      <c r="C459" s="35"/>
      <c r="D459" s="35"/>
      <c r="E459" s="36"/>
      <c r="F459" s="146"/>
    </row>
    <row r="460" spans="1:6" ht="25.5" hidden="1" customHeight="1" x14ac:dyDescent="0.25">
      <c r="A460" s="35"/>
      <c r="B460" s="35"/>
      <c r="C460" s="35"/>
      <c r="D460" s="35"/>
      <c r="E460" s="36"/>
      <c r="F460" s="146"/>
    </row>
    <row r="461" spans="1:6" ht="25.5" hidden="1" customHeight="1" x14ac:dyDescent="0.25">
      <c r="A461" s="35"/>
      <c r="B461" s="35"/>
      <c r="C461" s="35"/>
      <c r="D461" s="35"/>
      <c r="E461" s="36"/>
      <c r="F461" s="146"/>
    </row>
    <row r="462" spans="1:6" ht="25.5" hidden="1" customHeight="1" x14ac:dyDescent="0.25">
      <c r="A462" s="35"/>
      <c r="B462" s="35"/>
      <c r="C462" s="35"/>
      <c r="D462" s="35"/>
      <c r="E462" s="36"/>
      <c r="F462" s="146"/>
    </row>
    <row r="463" spans="1:6" ht="25.5" hidden="1" customHeight="1" x14ac:dyDescent="0.25">
      <c r="A463" s="35"/>
      <c r="B463" s="35"/>
      <c r="C463" s="35"/>
      <c r="D463" s="35"/>
      <c r="E463" s="36"/>
      <c r="F463" s="146"/>
    </row>
    <row r="464" spans="1:6" ht="25.5" hidden="1" customHeight="1" x14ac:dyDescent="0.25">
      <c r="A464" s="35"/>
      <c r="B464" s="35"/>
      <c r="C464" s="35"/>
      <c r="D464" s="35"/>
      <c r="E464" s="37"/>
      <c r="F464" s="146"/>
    </row>
    <row r="465" spans="1:6" ht="25.5" hidden="1" customHeight="1" x14ac:dyDescent="0.25">
      <c r="A465" s="35"/>
      <c r="B465" s="35"/>
      <c r="C465" s="35"/>
      <c r="D465" s="35"/>
      <c r="E465" s="36"/>
      <c r="F465" s="146"/>
    </row>
    <row r="466" spans="1:6" ht="25.5" hidden="1" customHeight="1" x14ac:dyDescent="0.25">
      <c r="A466" s="35"/>
      <c r="B466" s="35"/>
      <c r="C466" s="35"/>
      <c r="D466" s="35"/>
      <c r="E466" s="36"/>
      <c r="F466" s="146"/>
    </row>
    <row r="467" spans="1:6" ht="25.5" hidden="1" customHeight="1" x14ac:dyDescent="0.25">
      <c r="A467" s="35"/>
      <c r="B467" s="35"/>
      <c r="C467" s="35"/>
      <c r="D467" s="35"/>
      <c r="E467" s="37"/>
      <c r="F467" s="146"/>
    </row>
    <row r="468" spans="1:6" ht="25.5" hidden="1" customHeight="1" x14ac:dyDescent="0.25">
      <c r="A468" s="35"/>
      <c r="B468" s="35"/>
      <c r="C468" s="35"/>
      <c r="D468" s="35"/>
      <c r="E468" s="36"/>
      <c r="F468" s="146"/>
    </row>
    <row r="469" spans="1:6" ht="25.5" hidden="1" customHeight="1" x14ac:dyDescent="0.25">
      <c r="A469" s="35"/>
      <c r="B469" s="35"/>
      <c r="C469" s="35"/>
      <c r="D469" s="35"/>
      <c r="E469" s="36"/>
      <c r="F469" s="146"/>
    </row>
    <row r="470" spans="1:6" ht="25.5" hidden="1" customHeight="1" x14ac:dyDescent="0.25">
      <c r="A470" s="35"/>
      <c r="B470" s="35"/>
      <c r="C470" s="35"/>
      <c r="D470" s="35"/>
      <c r="E470" s="36"/>
      <c r="F470" s="146"/>
    </row>
    <row r="471" spans="1:6" ht="25.5" hidden="1" customHeight="1" x14ac:dyDescent="0.25">
      <c r="A471" s="35"/>
      <c r="B471" s="35"/>
      <c r="C471" s="35"/>
      <c r="D471" s="35"/>
      <c r="E471" s="37"/>
      <c r="F471" s="146"/>
    </row>
    <row r="472" spans="1:6" ht="25.5" hidden="1" customHeight="1" x14ac:dyDescent="0.25">
      <c r="A472" s="35"/>
      <c r="B472" s="35"/>
      <c r="C472" s="35"/>
      <c r="D472" s="35"/>
      <c r="E472" s="37"/>
      <c r="F472" s="146"/>
    </row>
    <row r="473" spans="1:6" ht="25.5" hidden="1" customHeight="1" x14ac:dyDescent="0.25">
      <c r="A473" s="35"/>
      <c r="B473" s="35"/>
      <c r="C473" s="35"/>
      <c r="D473" s="35"/>
      <c r="E473" s="36"/>
      <c r="F473" s="146"/>
    </row>
    <row r="474" spans="1:6" ht="25.5" hidden="1" customHeight="1" x14ac:dyDescent="0.25">
      <c r="A474" s="35"/>
      <c r="B474" s="35"/>
      <c r="C474" s="35"/>
      <c r="D474" s="35"/>
      <c r="E474" s="36"/>
      <c r="F474" s="146"/>
    </row>
    <row r="475" spans="1:6" ht="25.5" hidden="1" customHeight="1" x14ac:dyDescent="0.25">
      <c r="A475" s="35"/>
      <c r="B475" s="35"/>
      <c r="C475" s="35"/>
      <c r="D475" s="35"/>
      <c r="E475" s="36"/>
      <c r="F475" s="146"/>
    </row>
    <row r="476" spans="1:6" ht="25.5" hidden="1" customHeight="1" x14ac:dyDescent="0.25">
      <c r="A476" s="35"/>
      <c r="B476" s="35"/>
      <c r="C476" s="35"/>
      <c r="D476" s="35"/>
      <c r="E476" s="36"/>
      <c r="F476" s="146"/>
    </row>
    <row r="477" spans="1:6" ht="25.5" hidden="1" customHeight="1" x14ac:dyDescent="0.25">
      <c r="A477" s="35"/>
      <c r="B477" s="35"/>
      <c r="C477" s="35"/>
      <c r="D477" s="35"/>
      <c r="E477" s="36"/>
      <c r="F477" s="146"/>
    </row>
    <row r="478" spans="1:6" ht="25.5" hidden="1" customHeight="1" x14ac:dyDescent="0.25">
      <c r="A478" s="35"/>
      <c r="B478" s="35"/>
      <c r="C478" s="35"/>
      <c r="D478" s="35"/>
      <c r="E478" s="36"/>
      <c r="F478" s="146"/>
    </row>
    <row r="479" spans="1:6" ht="25.5" hidden="1" customHeight="1" x14ac:dyDescent="0.25">
      <c r="A479" s="35"/>
      <c r="B479" s="35"/>
      <c r="C479" s="35"/>
      <c r="D479" s="35"/>
      <c r="E479" s="37"/>
      <c r="F479" s="146"/>
    </row>
    <row r="480" spans="1:6" ht="25.5" hidden="1" customHeight="1" x14ac:dyDescent="0.25">
      <c r="A480" s="35"/>
      <c r="B480" s="35"/>
      <c r="C480" s="35"/>
      <c r="D480" s="35"/>
      <c r="E480" s="36"/>
      <c r="F480" s="146"/>
    </row>
    <row r="481" spans="1:6" ht="25.5" hidden="1" customHeight="1" x14ac:dyDescent="0.25">
      <c r="A481" s="35"/>
      <c r="B481" s="35"/>
      <c r="C481" s="35"/>
      <c r="D481" s="35"/>
      <c r="E481" s="36"/>
      <c r="F481" s="146"/>
    </row>
    <row r="482" spans="1:6" ht="25.5" hidden="1" customHeight="1" x14ac:dyDescent="0.25">
      <c r="A482" s="35"/>
      <c r="B482" s="35"/>
      <c r="C482" s="35"/>
      <c r="D482" s="35"/>
      <c r="E482" s="36"/>
      <c r="F482" s="146"/>
    </row>
    <row r="483" spans="1:6" ht="25.5" hidden="1" customHeight="1" x14ac:dyDescent="0.25">
      <c r="A483" s="35"/>
      <c r="B483" s="35"/>
      <c r="C483" s="35"/>
      <c r="D483" s="35"/>
      <c r="E483" s="36"/>
      <c r="F483" s="146"/>
    </row>
    <row r="484" spans="1:6" ht="25.5" hidden="1" customHeight="1" x14ac:dyDescent="0.25">
      <c r="A484" s="35"/>
      <c r="B484" s="35"/>
      <c r="C484" s="35"/>
      <c r="D484" s="35"/>
      <c r="E484" s="36"/>
      <c r="F484" s="146"/>
    </row>
    <row r="485" spans="1:6" ht="25.5" hidden="1" customHeight="1" x14ac:dyDescent="0.25">
      <c r="A485" s="35"/>
      <c r="B485" s="35"/>
      <c r="C485" s="35"/>
      <c r="D485" s="35"/>
      <c r="E485" s="37"/>
      <c r="F485" s="146"/>
    </row>
    <row r="486" spans="1:6" ht="25.5" hidden="1" customHeight="1" x14ac:dyDescent="0.25">
      <c r="A486" s="35"/>
      <c r="B486" s="35"/>
      <c r="C486" s="35"/>
      <c r="D486" s="35"/>
      <c r="E486" s="36"/>
      <c r="F486" s="146"/>
    </row>
    <row r="487" spans="1:6" ht="25.5" hidden="1" customHeight="1" x14ac:dyDescent="0.25">
      <c r="A487" s="35"/>
      <c r="B487" s="35"/>
      <c r="C487" s="35"/>
      <c r="D487" s="35"/>
      <c r="E487" s="36"/>
      <c r="F487" s="146"/>
    </row>
    <row r="488" spans="1:6" ht="25.5" hidden="1" customHeight="1" x14ac:dyDescent="0.25">
      <c r="A488" s="35"/>
      <c r="B488" s="35"/>
      <c r="C488" s="35"/>
      <c r="D488" s="35"/>
      <c r="E488" s="36"/>
      <c r="F488" s="146"/>
    </row>
    <row r="489" spans="1:6" ht="25.5" hidden="1" customHeight="1" x14ac:dyDescent="0.25">
      <c r="A489" s="35"/>
      <c r="B489" s="35"/>
      <c r="C489" s="35"/>
      <c r="D489" s="35"/>
      <c r="E489" s="37"/>
      <c r="F489" s="146"/>
    </row>
    <row r="490" spans="1:6" ht="25.5" hidden="1" customHeight="1" x14ac:dyDescent="0.25">
      <c r="A490" s="35"/>
      <c r="B490" s="35"/>
      <c r="C490" s="35"/>
      <c r="D490" s="35"/>
      <c r="E490" s="37"/>
      <c r="F490" s="146"/>
    </row>
    <row r="491" spans="1:6" ht="25.5" hidden="1" customHeight="1" x14ac:dyDescent="0.25">
      <c r="A491" s="35"/>
      <c r="B491" s="35"/>
      <c r="C491" s="35"/>
      <c r="D491" s="35"/>
      <c r="E491" s="36"/>
      <c r="F491" s="146"/>
    </row>
    <row r="492" spans="1:6" ht="25.5" hidden="1" customHeight="1" x14ac:dyDescent="0.25">
      <c r="A492" s="35"/>
      <c r="B492" s="35"/>
      <c r="C492" s="35"/>
      <c r="D492" s="35"/>
      <c r="E492" s="36"/>
      <c r="F492" s="146"/>
    </row>
    <row r="493" spans="1:6" ht="25.5" hidden="1" customHeight="1" x14ac:dyDescent="0.25">
      <c r="A493" s="35"/>
      <c r="B493" s="35"/>
      <c r="C493" s="35"/>
      <c r="D493" s="35"/>
      <c r="E493" s="36"/>
      <c r="F493" s="146"/>
    </row>
    <row r="494" spans="1:6" ht="25.5" hidden="1" customHeight="1" x14ac:dyDescent="0.25">
      <c r="A494" s="35"/>
      <c r="B494" s="35"/>
      <c r="C494" s="35"/>
      <c r="D494" s="35"/>
      <c r="E494" s="36"/>
      <c r="F494" s="146"/>
    </row>
    <row r="495" spans="1:6" ht="25.5" hidden="1" customHeight="1" x14ac:dyDescent="0.25">
      <c r="A495" s="35"/>
      <c r="B495" s="35"/>
      <c r="C495" s="35"/>
      <c r="D495" s="35"/>
      <c r="E495" s="36"/>
      <c r="F495" s="146"/>
    </row>
    <row r="496" spans="1:6" ht="25.5" hidden="1" customHeight="1" x14ac:dyDescent="0.25">
      <c r="A496" s="35"/>
      <c r="B496" s="35"/>
      <c r="C496" s="35"/>
      <c r="D496" s="35"/>
      <c r="E496" s="36"/>
      <c r="F496" s="146"/>
    </row>
    <row r="497" spans="1:6" ht="25.5" hidden="1" customHeight="1" x14ac:dyDescent="0.25">
      <c r="A497" s="35"/>
      <c r="B497" s="35"/>
      <c r="C497" s="35"/>
      <c r="D497" s="35"/>
      <c r="E497" s="36"/>
      <c r="F497" s="146"/>
    </row>
    <row r="498" spans="1:6" ht="25.5" hidden="1" customHeight="1" x14ac:dyDescent="0.25">
      <c r="A498" s="35"/>
      <c r="B498" s="35"/>
      <c r="C498" s="35"/>
      <c r="D498" s="35"/>
      <c r="E498" s="36"/>
      <c r="F498" s="146"/>
    </row>
    <row r="499" spans="1:6" ht="25.5" hidden="1" customHeight="1" x14ac:dyDescent="0.25">
      <c r="A499" s="35"/>
      <c r="B499" s="35"/>
      <c r="C499" s="35"/>
      <c r="D499" s="35"/>
      <c r="E499" s="37"/>
      <c r="F499" s="146"/>
    </row>
    <row r="500" spans="1:6" ht="25.5" hidden="1" customHeight="1" x14ac:dyDescent="0.25">
      <c r="A500" s="35"/>
      <c r="B500" s="35"/>
      <c r="C500" s="35"/>
      <c r="D500" s="35"/>
      <c r="E500" s="36"/>
      <c r="F500" s="146"/>
    </row>
    <row r="501" spans="1:6" ht="25.5" hidden="1" customHeight="1" x14ac:dyDescent="0.25">
      <c r="A501" s="35"/>
      <c r="B501" s="35"/>
      <c r="C501" s="35"/>
      <c r="D501" s="35"/>
      <c r="E501" s="36"/>
      <c r="F501" s="146"/>
    </row>
    <row r="502" spans="1:6" ht="25.5" hidden="1" customHeight="1" x14ac:dyDescent="0.25">
      <c r="A502" s="35"/>
      <c r="B502" s="35"/>
      <c r="C502" s="35"/>
      <c r="D502" s="35"/>
      <c r="E502" s="36"/>
      <c r="F502" s="146"/>
    </row>
    <row r="503" spans="1:6" ht="25.5" hidden="1" customHeight="1" x14ac:dyDescent="0.25">
      <c r="A503" s="35"/>
      <c r="B503" s="35"/>
      <c r="C503" s="35"/>
      <c r="D503" s="35"/>
      <c r="E503" s="36"/>
      <c r="F503" s="146"/>
    </row>
    <row r="504" spans="1:6" ht="25.5" hidden="1" customHeight="1" x14ac:dyDescent="0.25">
      <c r="A504" s="35"/>
      <c r="B504" s="35"/>
      <c r="C504" s="35"/>
      <c r="D504" s="35"/>
      <c r="E504" s="36"/>
      <c r="F504" s="146"/>
    </row>
    <row r="505" spans="1:6" ht="25.5" hidden="1" customHeight="1" x14ac:dyDescent="0.25">
      <c r="A505" s="35"/>
      <c r="B505" s="35"/>
      <c r="C505" s="35"/>
      <c r="D505" s="35"/>
      <c r="E505" s="36"/>
      <c r="F505" s="146"/>
    </row>
    <row r="506" spans="1:6" ht="25.5" hidden="1" customHeight="1" x14ac:dyDescent="0.25">
      <c r="A506" s="35"/>
      <c r="B506" s="35"/>
      <c r="C506" s="35"/>
      <c r="D506" s="35"/>
      <c r="E506" s="36"/>
      <c r="F506" s="146"/>
    </row>
    <row r="507" spans="1:6" ht="25.5" hidden="1" customHeight="1" x14ac:dyDescent="0.25">
      <c r="A507" s="35"/>
      <c r="B507" s="35"/>
      <c r="C507" s="35"/>
      <c r="D507" s="35"/>
      <c r="E507" s="36"/>
      <c r="F507" s="146"/>
    </row>
    <row r="508" spans="1:6" ht="25.5" hidden="1" customHeight="1" x14ac:dyDescent="0.25">
      <c r="A508" s="35"/>
      <c r="B508" s="35"/>
      <c r="C508" s="35"/>
      <c r="D508" s="35"/>
      <c r="E508" s="37"/>
      <c r="F508" s="146"/>
    </row>
    <row r="509" spans="1:6" ht="25.5" hidden="1" customHeight="1" x14ac:dyDescent="0.25">
      <c r="A509" s="35"/>
      <c r="B509" s="35"/>
      <c r="C509" s="35"/>
      <c r="D509" s="35"/>
      <c r="E509" s="36"/>
      <c r="F509" s="146"/>
    </row>
    <row r="510" spans="1:6" ht="25.5" hidden="1" customHeight="1" x14ac:dyDescent="0.25">
      <c r="A510" s="35"/>
      <c r="B510" s="35"/>
      <c r="C510" s="35"/>
      <c r="D510" s="35"/>
      <c r="E510" s="36"/>
      <c r="F510" s="146"/>
    </row>
    <row r="511" spans="1:6" ht="25.5" hidden="1" customHeight="1" x14ac:dyDescent="0.25">
      <c r="A511" s="35"/>
      <c r="B511" s="35"/>
      <c r="C511" s="35"/>
      <c r="D511" s="35"/>
      <c r="E511" s="37"/>
      <c r="F511" s="146"/>
    </row>
    <row r="512" spans="1:6" ht="25.5" hidden="1" customHeight="1" x14ac:dyDescent="0.25">
      <c r="A512" s="35"/>
      <c r="B512" s="35"/>
      <c r="C512" s="35"/>
      <c r="D512" s="35"/>
      <c r="E512" s="36"/>
      <c r="F512" s="146"/>
    </row>
    <row r="513" spans="1:6" ht="25.5" hidden="1" customHeight="1" x14ac:dyDescent="0.25">
      <c r="A513" s="35"/>
      <c r="B513" s="35"/>
      <c r="C513" s="35"/>
      <c r="D513" s="35"/>
      <c r="E513" s="36"/>
      <c r="F513" s="146"/>
    </row>
    <row r="514" spans="1:6" ht="25.5" hidden="1" customHeight="1" x14ac:dyDescent="0.25">
      <c r="A514" s="35"/>
      <c r="B514" s="35"/>
      <c r="C514" s="35"/>
      <c r="D514" s="35"/>
      <c r="E514" s="37"/>
      <c r="F514" s="146"/>
    </row>
    <row r="515" spans="1:6" ht="25.5" hidden="1" customHeight="1" x14ac:dyDescent="0.25">
      <c r="A515" s="35"/>
      <c r="B515" s="35"/>
      <c r="C515" s="35"/>
      <c r="D515" s="35"/>
      <c r="E515" s="36"/>
      <c r="F515" s="146"/>
    </row>
    <row r="516" spans="1:6" ht="25.5" hidden="1" customHeight="1" x14ac:dyDescent="0.25">
      <c r="A516" s="35"/>
      <c r="B516" s="35"/>
      <c r="C516" s="35"/>
      <c r="D516" s="35"/>
      <c r="E516" s="36"/>
      <c r="F516" s="146"/>
    </row>
    <row r="517" spans="1:6" ht="25.5" hidden="1" customHeight="1" x14ac:dyDescent="0.25">
      <c r="A517" s="35"/>
      <c r="B517" s="35"/>
      <c r="C517" s="35"/>
      <c r="D517" s="35"/>
      <c r="E517" s="37"/>
      <c r="F517" s="146"/>
    </row>
    <row r="518" spans="1:6" ht="25.5" hidden="1" customHeight="1" x14ac:dyDescent="0.25">
      <c r="A518" s="35"/>
      <c r="B518" s="35"/>
      <c r="C518" s="35"/>
      <c r="D518" s="35"/>
      <c r="E518" s="36"/>
    </row>
    <row r="519" spans="1:6" ht="25.5" hidden="1" customHeight="1" x14ac:dyDescent="0.25">
      <c r="A519" s="35"/>
      <c r="B519" s="35"/>
      <c r="C519" s="35"/>
      <c r="D519" s="35"/>
      <c r="E519" s="36"/>
    </row>
    <row r="520" spans="1:6" ht="25.5" hidden="1" customHeight="1" x14ac:dyDescent="0.25">
      <c r="A520" s="35"/>
      <c r="B520" s="35"/>
      <c r="C520" s="35"/>
      <c r="D520" s="35"/>
      <c r="E520" s="37"/>
    </row>
    <row r="521" spans="1:6" ht="25.5" hidden="1" customHeight="1" x14ac:dyDescent="0.25">
      <c r="A521" s="35"/>
      <c r="B521" s="35"/>
      <c r="C521" s="35"/>
      <c r="D521" s="35"/>
      <c r="E521" s="36"/>
    </row>
    <row r="522" spans="1:6" ht="15" customHeight="1" x14ac:dyDescent="0.25"/>
    <row r="523" spans="1:6" ht="15" customHeight="1" x14ac:dyDescent="0.25"/>
  </sheetData>
  <sheetProtection insertRows="0"/>
  <mergeCells count="36">
    <mergeCell ref="C140:E140"/>
    <mergeCell ref="C145:E145"/>
    <mergeCell ref="C120:E120"/>
    <mergeCell ref="C123:E123"/>
    <mergeCell ref="C128:E128"/>
    <mergeCell ref="B132:E132"/>
    <mergeCell ref="C133:E133"/>
    <mergeCell ref="C136:E136"/>
    <mergeCell ref="C90:E90"/>
    <mergeCell ref="C93:E93"/>
    <mergeCell ref="C100:E100"/>
    <mergeCell ref="C107:E107"/>
    <mergeCell ref="C111:E111"/>
    <mergeCell ref="C118:E118"/>
    <mergeCell ref="C59:E59"/>
    <mergeCell ref="C65:E65"/>
    <mergeCell ref="C70:E70"/>
    <mergeCell ref="C77:E77"/>
    <mergeCell ref="C87:E87"/>
    <mergeCell ref="B89:E89"/>
    <mergeCell ref="C28:E28"/>
    <mergeCell ref="C32:E32"/>
    <mergeCell ref="C37:E37"/>
    <mergeCell ref="B43:E43"/>
    <mergeCell ref="C44:E44"/>
    <mergeCell ref="C51:E51"/>
    <mergeCell ref="A147:E147"/>
    <mergeCell ref="A1:F1"/>
    <mergeCell ref="A2:F2"/>
    <mergeCell ref="A3:D3"/>
    <mergeCell ref="B4:E4"/>
    <mergeCell ref="C5:E5"/>
    <mergeCell ref="C8:E8"/>
    <mergeCell ref="C13:E13"/>
    <mergeCell ref="C23:E23"/>
    <mergeCell ref="C25:E25"/>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zoomScaleNormal="100" workbookViewId="0">
      <selection activeCell="I25" sqref="I25"/>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 min="8" max="8" width="0" hidden="1" customWidth="1"/>
  </cols>
  <sheetData>
    <row r="1" spans="1:7" ht="50.25" customHeight="1" x14ac:dyDescent="0.35">
      <c r="A1" s="642" t="s">
        <v>1742</v>
      </c>
      <c r="B1" s="643"/>
      <c r="C1" s="643"/>
      <c r="D1" s="643"/>
      <c r="E1" s="643"/>
      <c r="F1" s="309"/>
    </row>
    <row r="2" spans="1:7" s="293" customFormat="1" ht="27" customHeight="1" x14ac:dyDescent="0.25">
      <c r="A2" s="652" t="str">
        <f>'Objetivos PMD'!$B$3</f>
        <v>Municipio:  ZAPOTLAN EL GRANDE, JALISCO.</v>
      </c>
      <c r="B2" s="653"/>
      <c r="C2" s="653"/>
      <c r="D2" s="653"/>
      <c r="E2" s="653"/>
      <c r="F2" s="374"/>
      <c r="G2" s="375"/>
    </row>
    <row r="3" spans="1:7" ht="41.25" customHeight="1" x14ac:dyDescent="0.25">
      <c r="A3" s="645" t="s">
        <v>1649</v>
      </c>
      <c r="B3" s="646"/>
      <c r="C3" s="647"/>
      <c r="D3" s="316" t="s">
        <v>1650</v>
      </c>
      <c r="E3" s="318" t="s">
        <v>1692</v>
      </c>
      <c r="F3" s="308"/>
    </row>
    <row r="4" spans="1:7" s="293" customFormat="1" ht="21" customHeight="1" x14ac:dyDescent="0.25">
      <c r="A4" s="377">
        <v>1</v>
      </c>
      <c r="B4" s="651" t="s">
        <v>1652</v>
      </c>
      <c r="C4" s="651"/>
      <c r="D4" s="651"/>
      <c r="E4" s="388">
        <f>SUM(E5:E7)</f>
        <v>15531348</v>
      </c>
    </row>
    <row r="5" spans="1:7" ht="20.100000000000001" customHeight="1" x14ac:dyDescent="0.25">
      <c r="A5" s="322"/>
      <c r="B5" s="317"/>
      <c r="C5" s="321">
        <v>1.1000000000000001</v>
      </c>
      <c r="D5" s="329" t="s">
        <v>1694</v>
      </c>
      <c r="E5" s="334">
        <v>0</v>
      </c>
    </row>
    <row r="6" spans="1:7" ht="20.100000000000001" customHeight="1" x14ac:dyDescent="0.25">
      <c r="A6" s="322"/>
      <c r="B6" s="317"/>
      <c r="C6" s="321">
        <v>1.2</v>
      </c>
      <c r="D6" s="329" t="s">
        <v>1695</v>
      </c>
      <c r="E6" s="334">
        <v>0</v>
      </c>
    </row>
    <row r="7" spans="1:7" ht="20.100000000000001" customHeight="1" x14ac:dyDescent="0.25">
      <c r="A7" s="322"/>
      <c r="B7" s="317"/>
      <c r="C7" s="321">
        <v>1.3</v>
      </c>
      <c r="D7" s="330" t="s">
        <v>1696</v>
      </c>
      <c r="E7" s="334">
        <v>15531348</v>
      </c>
    </row>
    <row r="8" spans="1:7" s="293" customFormat="1" ht="21" customHeight="1" x14ac:dyDescent="0.25">
      <c r="A8" s="378">
        <v>2</v>
      </c>
      <c r="B8" s="644" t="s">
        <v>1654</v>
      </c>
      <c r="C8" s="644"/>
      <c r="D8" s="644"/>
      <c r="E8" s="376">
        <f>SUM(E9:E15)</f>
        <v>208780763</v>
      </c>
    </row>
    <row r="9" spans="1:7" ht="20.100000000000001" customHeight="1" x14ac:dyDescent="0.25">
      <c r="A9" s="323"/>
      <c r="B9" s="320"/>
      <c r="C9" s="319">
        <v>2.1</v>
      </c>
      <c r="D9" s="331" t="s">
        <v>1697</v>
      </c>
      <c r="E9" s="334">
        <f>59996897+27400306+67461959+6152967+47768634</f>
        <v>208780763</v>
      </c>
    </row>
    <row r="10" spans="1:7" ht="20.100000000000001" customHeight="1" x14ac:dyDescent="0.25">
      <c r="A10" s="323"/>
      <c r="B10" s="320"/>
      <c r="C10" s="319">
        <v>2.2000000000000002</v>
      </c>
      <c r="D10" s="332" t="s">
        <v>1698</v>
      </c>
      <c r="E10" s="334">
        <v>0</v>
      </c>
    </row>
    <row r="11" spans="1:7" ht="20.100000000000001" customHeight="1" x14ac:dyDescent="0.25">
      <c r="A11" s="323"/>
      <c r="B11" s="320"/>
      <c r="C11" s="319">
        <v>2.2999999999999998</v>
      </c>
      <c r="D11" s="333" t="s">
        <v>1699</v>
      </c>
      <c r="E11" s="334">
        <v>0</v>
      </c>
    </row>
    <row r="12" spans="1:7" ht="20.100000000000001" customHeight="1" x14ac:dyDescent="0.25">
      <c r="A12" s="323"/>
      <c r="B12" s="320"/>
      <c r="C12" s="319">
        <v>2.4</v>
      </c>
      <c r="D12" s="333" t="s">
        <v>1700</v>
      </c>
      <c r="E12" s="334">
        <v>0</v>
      </c>
    </row>
    <row r="13" spans="1:7" ht="20.100000000000001" customHeight="1" x14ac:dyDescent="0.25">
      <c r="A13" s="323"/>
      <c r="B13" s="320"/>
      <c r="C13" s="319">
        <v>2.5</v>
      </c>
      <c r="D13" s="333" t="s">
        <v>1701</v>
      </c>
      <c r="E13" s="334">
        <v>0</v>
      </c>
    </row>
    <row r="14" spans="1:7" ht="20.100000000000001" customHeight="1" x14ac:dyDescent="0.25">
      <c r="A14" s="323"/>
      <c r="B14" s="320"/>
      <c r="C14" s="319">
        <v>2.6</v>
      </c>
      <c r="D14" s="333" t="s">
        <v>1702</v>
      </c>
      <c r="E14" s="334">
        <v>0</v>
      </c>
    </row>
    <row r="15" spans="1:7" ht="20.100000000000001" customHeight="1" x14ac:dyDescent="0.25">
      <c r="A15" s="323"/>
      <c r="B15" s="320"/>
      <c r="C15" s="319">
        <v>2.7</v>
      </c>
      <c r="D15" s="333" t="s">
        <v>1703</v>
      </c>
      <c r="E15" s="334">
        <v>0</v>
      </c>
    </row>
    <row r="16" spans="1:7" s="293" customFormat="1" ht="21" customHeight="1" x14ac:dyDescent="0.25">
      <c r="A16" s="378">
        <v>3</v>
      </c>
      <c r="B16" s="644" t="s">
        <v>1657</v>
      </c>
      <c r="C16" s="644"/>
      <c r="D16" s="644"/>
      <c r="E16" s="376">
        <f>SUM(E17:E19)</f>
        <v>122470977</v>
      </c>
    </row>
    <row r="17" spans="1:5" ht="20.100000000000001" customHeight="1" x14ac:dyDescent="0.25">
      <c r="A17" s="323"/>
      <c r="B17" s="320"/>
      <c r="C17" s="319">
        <v>3.1</v>
      </c>
      <c r="D17" s="333" t="s">
        <v>1704</v>
      </c>
      <c r="E17" s="334">
        <f>50006585+9681</f>
        <v>50016266</v>
      </c>
    </row>
    <row r="18" spans="1:5" ht="20.100000000000001" customHeight="1" x14ac:dyDescent="0.25">
      <c r="A18" s="323"/>
      <c r="B18" s="320"/>
      <c r="C18" s="319">
        <v>3.2</v>
      </c>
      <c r="D18" s="333" t="s">
        <v>1705</v>
      </c>
      <c r="E18" s="334">
        <v>72454711</v>
      </c>
    </row>
    <row r="19" spans="1:5" ht="20.100000000000001" customHeight="1" x14ac:dyDescent="0.25">
      <c r="A19" s="323"/>
      <c r="B19" s="320"/>
      <c r="C19" s="319">
        <v>3.3</v>
      </c>
      <c r="D19" s="333" t="s">
        <v>1706</v>
      </c>
      <c r="E19" s="334">
        <v>0</v>
      </c>
    </row>
    <row r="20" spans="1:5" s="293" customFormat="1" ht="21" customHeight="1" x14ac:dyDescent="0.25">
      <c r="A20" s="378">
        <v>4</v>
      </c>
      <c r="B20" s="644" t="s">
        <v>1678</v>
      </c>
      <c r="C20" s="644"/>
      <c r="D20" s="644"/>
      <c r="E20" s="376">
        <f>SUM(E21:E22)</f>
        <v>1500000</v>
      </c>
    </row>
    <row r="21" spans="1:5" ht="20.100000000000001" customHeight="1" x14ac:dyDescent="0.25">
      <c r="A21" s="322"/>
      <c r="B21" s="317"/>
      <c r="C21" s="319">
        <v>4.0999999999999996</v>
      </c>
      <c r="D21" s="333" t="s">
        <v>1707</v>
      </c>
      <c r="E21" s="334">
        <v>1500000</v>
      </c>
    </row>
    <row r="22" spans="1:5" ht="20.100000000000001" customHeight="1" x14ac:dyDescent="0.25">
      <c r="A22" s="322"/>
      <c r="B22" s="317"/>
      <c r="C22" s="319">
        <v>4.2</v>
      </c>
      <c r="D22" s="333" t="s">
        <v>1708</v>
      </c>
      <c r="E22" s="334">
        <v>0</v>
      </c>
    </row>
    <row r="23" spans="1:5" s="293" customFormat="1" ht="21" customHeight="1" x14ac:dyDescent="0.25">
      <c r="A23" s="378">
        <v>5</v>
      </c>
      <c r="B23" s="644" t="s">
        <v>1679</v>
      </c>
      <c r="C23" s="644"/>
      <c r="D23" s="644"/>
      <c r="E23" s="376">
        <f>SUM(E24:E25)</f>
        <v>27624468</v>
      </c>
    </row>
    <row r="24" spans="1:5" ht="20.100000000000001" customHeight="1" x14ac:dyDescent="0.25">
      <c r="A24" s="322"/>
      <c r="B24" s="317"/>
      <c r="C24" s="319">
        <v>5.0999999999999996</v>
      </c>
      <c r="D24" s="333" t="s">
        <v>1682</v>
      </c>
      <c r="E24" s="334">
        <v>5633192</v>
      </c>
    </row>
    <row r="25" spans="1:5" ht="20.100000000000001" customHeight="1" x14ac:dyDescent="0.25">
      <c r="A25" s="322"/>
      <c r="B25" s="317"/>
      <c r="C25" s="319">
        <v>5.2</v>
      </c>
      <c r="D25" s="333" t="s">
        <v>1709</v>
      </c>
      <c r="E25" s="334">
        <v>21991276</v>
      </c>
    </row>
    <row r="26" spans="1:5" s="293" customFormat="1" ht="28.5" customHeight="1" x14ac:dyDescent="0.25">
      <c r="A26" s="648" t="s">
        <v>1693</v>
      </c>
      <c r="B26" s="649"/>
      <c r="C26" s="649"/>
      <c r="D26" s="650"/>
      <c r="E26" s="379">
        <f>SUM(E4+E8+E16+E20+E23)</f>
        <v>375907556</v>
      </c>
    </row>
    <row r="27" spans="1:5" x14ac:dyDescent="0.25">
      <c r="E27" s="419"/>
    </row>
    <row r="28" spans="1:5" x14ac:dyDescent="0.25">
      <c r="E28" s="420"/>
    </row>
  </sheetData>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54" t="s">
        <v>1315</v>
      </c>
      <c r="B1" s="654"/>
      <c r="C1" s="654"/>
      <c r="D1" s="654"/>
      <c r="E1" s="654"/>
    </row>
    <row r="2" spans="1:5" x14ac:dyDescent="0.25">
      <c r="A2" s="70" t="s">
        <v>4</v>
      </c>
      <c r="B2" s="70" t="s">
        <v>768</v>
      </c>
      <c r="C2" s="70" t="s">
        <v>769</v>
      </c>
      <c r="D2" s="71" t="s">
        <v>34</v>
      </c>
      <c r="E2" s="70" t="s">
        <v>770</v>
      </c>
    </row>
    <row r="3" spans="1:5" ht="60" x14ac:dyDescent="0.25">
      <c r="A3" s="51">
        <v>1</v>
      </c>
      <c r="B3" s="51">
        <v>0</v>
      </c>
      <c r="C3" s="35">
        <v>0</v>
      </c>
      <c r="D3" s="37" t="s">
        <v>1043</v>
      </c>
      <c r="E3" s="52" t="s">
        <v>1044</v>
      </c>
    </row>
    <row r="4" spans="1:5" ht="30" x14ac:dyDescent="0.25">
      <c r="A4" s="51">
        <v>1</v>
      </c>
      <c r="B4" s="51">
        <v>1</v>
      </c>
      <c r="C4" s="35">
        <v>0</v>
      </c>
      <c r="D4" s="36" t="s">
        <v>1045</v>
      </c>
      <c r="E4" s="53" t="s">
        <v>1046</v>
      </c>
    </row>
    <row r="5" spans="1:5" ht="30" x14ac:dyDescent="0.25">
      <c r="A5" s="51">
        <v>1</v>
      </c>
      <c r="B5" s="51">
        <v>1</v>
      </c>
      <c r="C5" s="35">
        <v>1</v>
      </c>
      <c r="D5" s="36" t="s">
        <v>1047</v>
      </c>
      <c r="E5" s="53" t="s">
        <v>1048</v>
      </c>
    </row>
    <row r="6" spans="1:5" x14ac:dyDescent="0.25">
      <c r="A6" s="51">
        <v>1</v>
      </c>
      <c r="B6" s="51">
        <v>1</v>
      </c>
      <c r="C6" s="35">
        <v>2</v>
      </c>
      <c r="D6" s="36" t="s">
        <v>1049</v>
      </c>
      <c r="E6" s="53" t="s">
        <v>1050</v>
      </c>
    </row>
    <row r="7" spans="1:5" ht="120" x14ac:dyDescent="0.25">
      <c r="A7" s="54">
        <v>1</v>
      </c>
      <c r="B7" s="54">
        <v>2</v>
      </c>
      <c r="C7" s="55">
        <v>0</v>
      </c>
      <c r="D7" s="56" t="s">
        <v>1051</v>
      </c>
      <c r="E7" s="53" t="s">
        <v>1052</v>
      </c>
    </row>
    <row r="8" spans="1:5" ht="30" x14ac:dyDescent="0.25">
      <c r="A8" s="54">
        <v>1</v>
      </c>
      <c r="B8" s="54">
        <v>2</v>
      </c>
      <c r="C8" s="55">
        <v>1</v>
      </c>
      <c r="D8" s="56" t="s">
        <v>1053</v>
      </c>
      <c r="E8" s="53" t="s">
        <v>1054</v>
      </c>
    </row>
    <row r="9" spans="1:5" x14ac:dyDescent="0.25">
      <c r="A9" s="54">
        <v>1</v>
      </c>
      <c r="B9" s="54">
        <v>2</v>
      </c>
      <c r="C9" s="55">
        <v>2</v>
      </c>
      <c r="D9" s="56" t="s">
        <v>1055</v>
      </c>
      <c r="E9" s="53" t="s">
        <v>1056</v>
      </c>
    </row>
    <row r="10" spans="1:5" ht="45" x14ac:dyDescent="0.25">
      <c r="A10" s="54">
        <v>1</v>
      </c>
      <c r="B10" s="54">
        <v>2</v>
      </c>
      <c r="C10" s="55">
        <v>3</v>
      </c>
      <c r="D10" s="56" t="s">
        <v>1057</v>
      </c>
      <c r="E10" s="53" t="s">
        <v>1058</v>
      </c>
    </row>
    <row r="11" spans="1:5" ht="45" x14ac:dyDescent="0.25">
      <c r="A11" s="54">
        <v>1</v>
      </c>
      <c r="B11" s="54">
        <v>2</v>
      </c>
      <c r="C11" s="55">
        <v>4</v>
      </c>
      <c r="D11" s="56" t="s">
        <v>1059</v>
      </c>
      <c r="E11" s="53" t="s">
        <v>1060</v>
      </c>
    </row>
    <row r="12" spans="1:5" ht="30" x14ac:dyDescent="0.25">
      <c r="A12" s="54">
        <v>1</v>
      </c>
      <c r="B12" s="54">
        <v>3</v>
      </c>
      <c r="C12" s="55">
        <v>0</v>
      </c>
      <c r="D12" s="57" t="s">
        <v>1061</v>
      </c>
      <c r="E12" s="53" t="s">
        <v>1062</v>
      </c>
    </row>
    <row r="13" spans="1:5" ht="30" x14ac:dyDescent="0.25">
      <c r="A13" s="54">
        <v>1</v>
      </c>
      <c r="B13" s="54">
        <v>3</v>
      </c>
      <c r="C13" s="55">
        <v>1</v>
      </c>
      <c r="D13" s="58" t="s">
        <v>1063</v>
      </c>
      <c r="E13" s="53" t="s">
        <v>1064</v>
      </c>
    </row>
    <row r="14" spans="1:5" ht="30" x14ac:dyDescent="0.25">
      <c r="A14" s="54">
        <v>1</v>
      </c>
      <c r="B14" s="54">
        <v>3</v>
      </c>
      <c r="C14" s="55">
        <v>2</v>
      </c>
      <c r="D14" s="58" t="s">
        <v>1065</v>
      </c>
      <c r="E14" s="53" t="s">
        <v>1066</v>
      </c>
    </row>
    <row r="15" spans="1:5" ht="25.5" x14ac:dyDescent="0.25">
      <c r="A15" s="54">
        <v>1</v>
      </c>
      <c r="B15" s="54">
        <v>3</v>
      </c>
      <c r="C15" s="55">
        <v>3</v>
      </c>
      <c r="D15" s="58" t="s">
        <v>1067</v>
      </c>
      <c r="E15" s="53" t="s">
        <v>1068</v>
      </c>
    </row>
    <row r="16" spans="1:5" x14ac:dyDescent="0.25">
      <c r="A16" s="54">
        <v>1</v>
      </c>
      <c r="B16" s="54">
        <v>3</v>
      </c>
      <c r="C16" s="55">
        <v>4</v>
      </c>
      <c r="D16" s="58" t="s">
        <v>1069</v>
      </c>
      <c r="E16" s="53" t="s">
        <v>1070</v>
      </c>
    </row>
    <row r="17" spans="1:5" ht="30" x14ac:dyDescent="0.25">
      <c r="A17" s="54">
        <v>1</v>
      </c>
      <c r="B17" s="54">
        <v>3</v>
      </c>
      <c r="C17" s="55">
        <v>5</v>
      </c>
      <c r="D17" s="58" t="s">
        <v>1071</v>
      </c>
      <c r="E17" s="53" t="s">
        <v>1072</v>
      </c>
    </row>
    <row r="18" spans="1:5" ht="30" x14ac:dyDescent="0.25">
      <c r="A18" s="54">
        <v>1</v>
      </c>
      <c r="B18" s="54">
        <v>3</v>
      </c>
      <c r="C18" s="55">
        <v>6</v>
      </c>
      <c r="D18" s="58" t="s">
        <v>1073</v>
      </c>
      <c r="E18" s="53" t="s">
        <v>1074</v>
      </c>
    </row>
    <row r="19" spans="1:5" x14ac:dyDescent="0.25">
      <c r="A19" s="54">
        <v>1</v>
      </c>
      <c r="B19" s="54">
        <v>3</v>
      </c>
      <c r="C19" s="55">
        <v>7</v>
      </c>
      <c r="D19" s="58" t="s">
        <v>1075</v>
      </c>
      <c r="E19" s="53" t="s">
        <v>1076</v>
      </c>
    </row>
    <row r="20" spans="1:5" x14ac:dyDescent="0.25">
      <c r="A20" s="54">
        <v>1</v>
      </c>
      <c r="B20" s="54">
        <v>3</v>
      </c>
      <c r="C20" s="55">
        <v>8</v>
      </c>
      <c r="D20" s="58" t="s">
        <v>1077</v>
      </c>
      <c r="E20" s="53" t="s">
        <v>1078</v>
      </c>
    </row>
    <row r="21" spans="1:5" ht="30" x14ac:dyDescent="0.25">
      <c r="A21" s="54">
        <v>1</v>
      </c>
      <c r="B21" s="54">
        <v>3</v>
      </c>
      <c r="C21" s="55">
        <v>9</v>
      </c>
      <c r="D21" s="58" t="s">
        <v>179</v>
      </c>
      <c r="E21" s="53" t="s">
        <v>1079</v>
      </c>
    </row>
    <row r="22" spans="1:5" ht="30" x14ac:dyDescent="0.25">
      <c r="A22" s="54">
        <v>1</v>
      </c>
      <c r="B22" s="54">
        <v>4</v>
      </c>
      <c r="C22" s="55">
        <v>0</v>
      </c>
      <c r="D22" s="56" t="s">
        <v>1080</v>
      </c>
      <c r="E22" s="53" t="s">
        <v>1081</v>
      </c>
    </row>
    <row r="23" spans="1:5" ht="30" x14ac:dyDescent="0.25">
      <c r="A23" s="54">
        <v>1</v>
      </c>
      <c r="B23" s="54">
        <v>4</v>
      </c>
      <c r="C23" s="55">
        <v>1</v>
      </c>
      <c r="D23" s="56" t="s">
        <v>1082</v>
      </c>
      <c r="E23" s="53" t="s">
        <v>1083</v>
      </c>
    </row>
    <row r="24" spans="1:5" ht="30" x14ac:dyDescent="0.25">
      <c r="A24" s="54">
        <v>1</v>
      </c>
      <c r="B24" s="54">
        <v>5</v>
      </c>
      <c r="C24" s="55">
        <v>0</v>
      </c>
      <c r="D24" s="56" t="s">
        <v>1084</v>
      </c>
      <c r="E24" s="53" t="s">
        <v>1085</v>
      </c>
    </row>
    <row r="25" spans="1:5" ht="45" x14ac:dyDescent="0.25">
      <c r="A25" s="54">
        <v>1</v>
      </c>
      <c r="B25" s="54">
        <v>5</v>
      </c>
      <c r="C25" s="55">
        <v>1</v>
      </c>
      <c r="D25" s="56" t="s">
        <v>1086</v>
      </c>
      <c r="E25" s="53" t="s">
        <v>1087</v>
      </c>
    </row>
    <row r="26" spans="1:5" ht="60" x14ac:dyDescent="0.25">
      <c r="A26" s="54">
        <v>1</v>
      </c>
      <c r="B26" s="54">
        <v>5</v>
      </c>
      <c r="C26" s="55">
        <v>2</v>
      </c>
      <c r="D26" s="56" t="s">
        <v>1088</v>
      </c>
      <c r="E26" s="53" t="s">
        <v>1089</v>
      </c>
    </row>
    <row r="27" spans="1:5" ht="30" x14ac:dyDescent="0.25">
      <c r="A27" s="54">
        <v>1</v>
      </c>
      <c r="B27" s="54">
        <v>6</v>
      </c>
      <c r="C27" s="55">
        <v>0</v>
      </c>
      <c r="D27" s="56" t="s">
        <v>1090</v>
      </c>
      <c r="E27" s="53" t="s">
        <v>1091</v>
      </c>
    </row>
    <row r="28" spans="1:5" x14ac:dyDescent="0.25">
      <c r="A28" s="54">
        <v>1</v>
      </c>
      <c r="B28" s="54">
        <v>6</v>
      </c>
      <c r="C28" s="55">
        <v>1</v>
      </c>
      <c r="D28" s="56" t="s">
        <v>1092</v>
      </c>
      <c r="E28" s="53" t="s">
        <v>1093</v>
      </c>
    </row>
    <row r="29" spans="1:5" x14ac:dyDescent="0.25">
      <c r="A29" s="54">
        <v>1</v>
      </c>
      <c r="B29" s="54">
        <v>6</v>
      </c>
      <c r="C29" s="55">
        <v>2</v>
      </c>
      <c r="D29" s="56" t="s">
        <v>1094</v>
      </c>
      <c r="E29" s="53" t="s">
        <v>1095</v>
      </c>
    </row>
    <row r="30" spans="1:5" ht="38.25" x14ac:dyDescent="0.25">
      <c r="A30" s="54">
        <v>1</v>
      </c>
      <c r="B30" s="54">
        <v>6</v>
      </c>
      <c r="C30" s="55">
        <v>3</v>
      </c>
      <c r="D30" s="56" t="s">
        <v>1096</v>
      </c>
      <c r="E30" s="53" t="s">
        <v>1097</v>
      </c>
    </row>
    <row r="31" spans="1:5" ht="75" x14ac:dyDescent="0.25">
      <c r="A31" s="54">
        <v>1</v>
      </c>
      <c r="B31" s="54">
        <v>7</v>
      </c>
      <c r="C31" s="55">
        <v>0</v>
      </c>
      <c r="D31" s="56" t="s">
        <v>1098</v>
      </c>
      <c r="E31" s="53" t="s">
        <v>1099</v>
      </c>
    </row>
    <row r="32" spans="1:5" ht="30" x14ac:dyDescent="0.25">
      <c r="A32" s="54">
        <v>1</v>
      </c>
      <c r="B32" s="54">
        <v>7</v>
      </c>
      <c r="C32" s="55">
        <v>1</v>
      </c>
      <c r="D32" s="56" t="s">
        <v>1100</v>
      </c>
      <c r="E32" s="53" t="s">
        <v>1101</v>
      </c>
    </row>
    <row r="33" spans="1:5" ht="30" x14ac:dyDescent="0.25">
      <c r="A33" s="54">
        <v>1</v>
      </c>
      <c r="B33" s="54">
        <v>7</v>
      </c>
      <c r="C33" s="55">
        <v>2</v>
      </c>
      <c r="D33" s="56" t="s">
        <v>1102</v>
      </c>
      <c r="E33" s="53" t="s">
        <v>1103</v>
      </c>
    </row>
    <row r="34" spans="1:5" ht="30" x14ac:dyDescent="0.25">
      <c r="A34" s="54">
        <v>1</v>
      </c>
      <c r="B34" s="54">
        <v>7</v>
      </c>
      <c r="C34" s="55">
        <v>3</v>
      </c>
      <c r="D34" s="56" t="s">
        <v>1104</v>
      </c>
      <c r="E34" s="53" t="s">
        <v>1105</v>
      </c>
    </row>
    <row r="35" spans="1:5" ht="25.5" x14ac:dyDescent="0.25">
      <c r="A35" s="54">
        <v>1</v>
      </c>
      <c r="B35" s="54">
        <v>7</v>
      </c>
      <c r="C35" s="55">
        <v>4</v>
      </c>
      <c r="D35" s="56" t="s">
        <v>1106</v>
      </c>
      <c r="E35" s="53" t="s">
        <v>1107</v>
      </c>
    </row>
    <row r="36" spans="1:5" ht="71.25" customHeight="1" x14ac:dyDescent="0.25">
      <c r="A36" s="54">
        <v>1</v>
      </c>
      <c r="B36" s="54">
        <v>8</v>
      </c>
      <c r="C36" s="55">
        <v>0</v>
      </c>
      <c r="D36" s="56" t="s">
        <v>521</v>
      </c>
      <c r="E36" s="53" t="s">
        <v>1108</v>
      </c>
    </row>
    <row r="37" spans="1:5" ht="60" x14ac:dyDescent="0.25">
      <c r="A37" s="54">
        <v>1</v>
      </c>
      <c r="B37" s="54">
        <v>8</v>
      </c>
      <c r="C37" s="55">
        <v>1</v>
      </c>
      <c r="D37" s="56" t="s">
        <v>1109</v>
      </c>
      <c r="E37" s="53" t="s">
        <v>1110</v>
      </c>
    </row>
    <row r="38" spans="1:5" x14ac:dyDescent="0.25">
      <c r="A38" s="54">
        <v>1</v>
      </c>
      <c r="B38" s="54">
        <v>8</v>
      </c>
      <c r="C38" s="55">
        <v>2</v>
      </c>
      <c r="D38" s="56" t="s">
        <v>1111</v>
      </c>
      <c r="E38" s="53" t="s">
        <v>1112</v>
      </c>
    </row>
    <row r="39" spans="1:5" ht="30" x14ac:dyDescent="0.25">
      <c r="A39" s="54">
        <v>1</v>
      </c>
      <c r="B39" s="54">
        <v>8</v>
      </c>
      <c r="C39" s="55">
        <v>3</v>
      </c>
      <c r="D39" s="56" t="s">
        <v>1113</v>
      </c>
      <c r="E39" s="53" t="s">
        <v>1114</v>
      </c>
    </row>
    <row r="40" spans="1:5" ht="30" x14ac:dyDescent="0.25">
      <c r="A40" s="54">
        <v>1</v>
      </c>
      <c r="B40" s="54">
        <v>8</v>
      </c>
      <c r="C40" s="55">
        <v>4</v>
      </c>
      <c r="D40" s="56" t="s">
        <v>1115</v>
      </c>
      <c r="E40" s="53" t="s">
        <v>1116</v>
      </c>
    </row>
    <row r="41" spans="1:5" x14ac:dyDescent="0.25">
      <c r="A41" s="54">
        <v>1</v>
      </c>
      <c r="B41" s="54">
        <v>8</v>
      </c>
      <c r="C41" s="55">
        <v>5</v>
      </c>
      <c r="D41" s="56" t="s">
        <v>179</v>
      </c>
      <c r="E41" s="53" t="s">
        <v>1117</v>
      </c>
    </row>
    <row r="42" spans="1:5" ht="45" x14ac:dyDescent="0.25">
      <c r="A42" s="54">
        <v>2</v>
      </c>
      <c r="B42" s="54">
        <v>0</v>
      </c>
      <c r="C42" s="55">
        <v>0</v>
      </c>
      <c r="D42" s="59" t="s">
        <v>1118</v>
      </c>
      <c r="E42" s="52" t="s">
        <v>1119</v>
      </c>
    </row>
    <row r="43" spans="1:5" ht="75" x14ac:dyDescent="0.25">
      <c r="A43" s="54">
        <v>2</v>
      </c>
      <c r="B43" s="54">
        <v>2</v>
      </c>
      <c r="C43" s="55">
        <v>6</v>
      </c>
      <c r="D43" s="56" t="s">
        <v>1120</v>
      </c>
      <c r="E43" s="53" t="s">
        <v>1121</v>
      </c>
    </row>
    <row r="44" spans="1:5" ht="45" x14ac:dyDescent="0.25">
      <c r="A44" s="54">
        <v>2</v>
      </c>
      <c r="B44" s="54">
        <v>2</v>
      </c>
      <c r="C44" s="55">
        <v>7</v>
      </c>
      <c r="D44" s="56" t="s">
        <v>1122</v>
      </c>
      <c r="E44" s="53" t="s">
        <v>1123</v>
      </c>
    </row>
    <row r="45" spans="1:5" ht="75" x14ac:dyDescent="0.25">
      <c r="A45" s="54">
        <v>2</v>
      </c>
      <c r="B45" s="54">
        <v>3</v>
      </c>
      <c r="C45" s="55">
        <v>0</v>
      </c>
      <c r="D45" s="56" t="s">
        <v>1124</v>
      </c>
      <c r="E45" s="53" t="s">
        <v>1125</v>
      </c>
    </row>
    <row r="46" spans="1:5" ht="45" x14ac:dyDescent="0.25">
      <c r="A46" s="54">
        <v>2</v>
      </c>
      <c r="B46" s="54">
        <v>3</v>
      </c>
      <c r="C46" s="55">
        <v>1</v>
      </c>
      <c r="D46" s="56" t="s">
        <v>1126</v>
      </c>
      <c r="E46" s="53" t="s">
        <v>1127</v>
      </c>
    </row>
    <row r="47" spans="1:5" ht="30" x14ac:dyDescent="0.25">
      <c r="A47" s="54">
        <v>2</v>
      </c>
      <c r="B47" s="54">
        <v>3</v>
      </c>
      <c r="C47" s="55">
        <v>2</v>
      </c>
      <c r="D47" s="56" t="s">
        <v>1128</v>
      </c>
      <c r="E47" s="53" t="s">
        <v>1129</v>
      </c>
    </row>
    <row r="48" spans="1:5" ht="30" x14ac:dyDescent="0.25">
      <c r="A48" s="54">
        <v>2</v>
      </c>
      <c r="B48" s="54">
        <v>3</v>
      </c>
      <c r="C48" s="55">
        <v>3</v>
      </c>
      <c r="D48" s="56" t="s">
        <v>1130</v>
      </c>
      <c r="E48" s="53" t="s">
        <v>1131</v>
      </c>
    </row>
    <row r="49" spans="1:5" ht="60" x14ac:dyDescent="0.25">
      <c r="A49" s="54">
        <v>2</v>
      </c>
      <c r="B49" s="54">
        <v>3</v>
      </c>
      <c r="C49" s="55">
        <v>4</v>
      </c>
      <c r="D49" s="56" t="s">
        <v>1132</v>
      </c>
      <c r="E49" s="53" t="s">
        <v>1133</v>
      </c>
    </row>
    <row r="50" spans="1:5" ht="45" x14ac:dyDescent="0.25">
      <c r="A50" s="54">
        <v>2</v>
      </c>
      <c r="B50" s="54">
        <v>3</v>
      </c>
      <c r="C50" s="55">
        <v>5</v>
      </c>
      <c r="D50" s="56" t="s">
        <v>1134</v>
      </c>
      <c r="E50" s="53" t="s">
        <v>1135</v>
      </c>
    </row>
    <row r="51" spans="1:5" ht="30" x14ac:dyDescent="0.25">
      <c r="A51" s="54">
        <v>2</v>
      </c>
      <c r="B51" s="54">
        <v>4</v>
      </c>
      <c r="C51" s="55">
        <v>0</v>
      </c>
      <c r="D51" s="56" t="s">
        <v>1136</v>
      </c>
      <c r="E51" s="53" t="s">
        <v>1137</v>
      </c>
    </row>
    <row r="52" spans="1:5" ht="75" hidden="1" x14ac:dyDescent="0.25">
      <c r="A52" s="54">
        <v>2</v>
      </c>
      <c r="B52" s="54">
        <v>4</v>
      </c>
      <c r="C52" s="55">
        <v>1</v>
      </c>
      <c r="D52" s="56" t="s">
        <v>1138</v>
      </c>
      <c r="E52" s="53" t="s">
        <v>1139</v>
      </c>
    </row>
    <row r="53" spans="1:5" ht="60" hidden="1" x14ac:dyDescent="0.25">
      <c r="A53" s="54">
        <v>2</v>
      </c>
      <c r="B53" s="54">
        <v>4</v>
      </c>
      <c r="C53" s="55">
        <v>2</v>
      </c>
      <c r="D53" s="56" t="s">
        <v>1140</v>
      </c>
      <c r="E53" s="53" t="s">
        <v>1141</v>
      </c>
    </row>
    <row r="54" spans="1:5" ht="30" hidden="1" x14ac:dyDescent="0.25">
      <c r="A54" s="54">
        <v>2</v>
      </c>
      <c r="B54" s="54">
        <v>4</v>
      </c>
      <c r="C54" s="55">
        <v>3</v>
      </c>
      <c r="D54" s="56" t="s">
        <v>1142</v>
      </c>
      <c r="E54" s="53" t="s">
        <v>1143</v>
      </c>
    </row>
    <row r="55" spans="1:5" ht="30" hidden="1" x14ac:dyDescent="0.25">
      <c r="A55" s="54">
        <v>2</v>
      </c>
      <c r="B55" s="54">
        <v>4</v>
      </c>
      <c r="C55" s="55">
        <v>4</v>
      </c>
      <c r="D55" s="56" t="s">
        <v>1144</v>
      </c>
      <c r="E55" s="53" t="s">
        <v>1145</v>
      </c>
    </row>
    <row r="56" spans="1:5" ht="45" x14ac:dyDescent="0.25">
      <c r="A56" s="54">
        <v>2</v>
      </c>
      <c r="B56" s="54">
        <v>5</v>
      </c>
      <c r="C56" s="55">
        <v>0</v>
      </c>
      <c r="D56" s="56" t="s">
        <v>1146</v>
      </c>
      <c r="E56" s="53" t="s">
        <v>1147</v>
      </c>
    </row>
    <row r="57" spans="1:5" ht="30" x14ac:dyDescent="0.25">
      <c r="A57" s="54">
        <v>2</v>
      </c>
      <c r="B57" s="54">
        <v>5</v>
      </c>
      <c r="C57" s="55">
        <v>1</v>
      </c>
      <c r="D57" s="56" t="s">
        <v>1148</v>
      </c>
      <c r="E57" s="53" t="s">
        <v>1149</v>
      </c>
    </row>
    <row r="58" spans="1:5" ht="30" hidden="1" x14ac:dyDescent="0.25">
      <c r="A58" s="54">
        <v>2</v>
      </c>
      <c r="B58" s="54">
        <v>5</v>
      </c>
      <c r="C58" s="55">
        <v>2</v>
      </c>
      <c r="D58" s="56" t="s">
        <v>1150</v>
      </c>
      <c r="E58" s="53" t="s">
        <v>1151</v>
      </c>
    </row>
    <row r="59" spans="1:5" ht="30" hidden="1" x14ac:dyDescent="0.25">
      <c r="A59" s="54">
        <v>2</v>
      </c>
      <c r="B59" s="54">
        <v>5</v>
      </c>
      <c r="C59" s="55">
        <v>3</v>
      </c>
      <c r="D59" s="56" t="s">
        <v>1152</v>
      </c>
      <c r="E59" s="53" t="s">
        <v>1153</v>
      </c>
    </row>
    <row r="60" spans="1:5" ht="30" hidden="1" x14ac:dyDescent="0.25">
      <c r="A60" s="54">
        <v>2</v>
      </c>
      <c r="B60" s="54">
        <v>5</v>
      </c>
      <c r="C60" s="55">
        <v>4</v>
      </c>
      <c r="D60" s="56" t="s">
        <v>1154</v>
      </c>
      <c r="E60" s="53" t="s">
        <v>1155</v>
      </c>
    </row>
    <row r="61" spans="1:5" ht="45" hidden="1" x14ac:dyDescent="0.25">
      <c r="A61" s="54">
        <v>2</v>
      </c>
      <c r="B61" s="54">
        <v>5</v>
      </c>
      <c r="C61" s="55">
        <v>5</v>
      </c>
      <c r="D61" s="56" t="s">
        <v>1156</v>
      </c>
      <c r="E61" s="53" t="s">
        <v>1157</v>
      </c>
    </row>
    <row r="62" spans="1:5" ht="90" x14ac:dyDescent="0.25">
      <c r="A62" s="54">
        <v>2</v>
      </c>
      <c r="B62" s="54">
        <v>5</v>
      </c>
      <c r="C62" s="55">
        <v>6</v>
      </c>
      <c r="D62" s="56" t="s">
        <v>1158</v>
      </c>
      <c r="E62" s="53" t="s">
        <v>1159</v>
      </c>
    </row>
    <row r="63" spans="1:5" ht="75" x14ac:dyDescent="0.25">
      <c r="A63" s="54">
        <v>2</v>
      </c>
      <c r="B63" s="54">
        <v>6</v>
      </c>
      <c r="C63" s="55">
        <v>0</v>
      </c>
      <c r="D63" s="56" t="s">
        <v>1160</v>
      </c>
      <c r="E63" s="53" t="s">
        <v>1161</v>
      </c>
    </row>
    <row r="64" spans="1:5" ht="30" hidden="1" x14ac:dyDescent="0.25">
      <c r="A64" s="54">
        <v>2</v>
      </c>
      <c r="B64" s="54">
        <v>6</v>
      </c>
      <c r="C64" s="55">
        <v>1</v>
      </c>
      <c r="D64" s="56" t="s">
        <v>1162</v>
      </c>
      <c r="E64" s="53" t="s">
        <v>1163</v>
      </c>
    </row>
    <row r="65" spans="1:5" ht="30" hidden="1" x14ac:dyDescent="0.25">
      <c r="A65" s="54">
        <v>2</v>
      </c>
      <c r="B65" s="54">
        <v>6</v>
      </c>
      <c r="C65" s="55">
        <v>2</v>
      </c>
      <c r="D65" s="56" t="s">
        <v>1164</v>
      </c>
      <c r="E65" s="53" t="s">
        <v>1165</v>
      </c>
    </row>
    <row r="66" spans="1:5" ht="75" hidden="1" x14ac:dyDescent="0.25">
      <c r="A66" s="54">
        <v>2</v>
      </c>
      <c r="B66" s="54">
        <v>6</v>
      </c>
      <c r="C66" s="55">
        <v>3</v>
      </c>
      <c r="D66" s="56" t="s">
        <v>1166</v>
      </c>
      <c r="E66" s="53" t="s">
        <v>1167</v>
      </c>
    </row>
    <row r="67" spans="1:5" ht="45" hidden="1" x14ac:dyDescent="0.25">
      <c r="A67" s="54">
        <v>2</v>
      </c>
      <c r="B67" s="54">
        <v>6</v>
      </c>
      <c r="C67" s="55">
        <v>4</v>
      </c>
      <c r="D67" s="56" t="s">
        <v>1168</v>
      </c>
      <c r="E67" s="53" t="s">
        <v>1169</v>
      </c>
    </row>
    <row r="68" spans="1:5" ht="30" x14ac:dyDescent="0.25">
      <c r="A68" s="54">
        <v>2</v>
      </c>
      <c r="B68" s="54">
        <v>6</v>
      </c>
      <c r="C68" s="55">
        <v>5</v>
      </c>
      <c r="D68" s="56" t="s">
        <v>1170</v>
      </c>
      <c r="E68" s="53" t="s">
        <v>1171</v>
      </c>
    </row>
    <row r="69" spans="1:5" ht="75" x14ac:dyDescent="0.25">
      <c r="A69" s="54">
        <v>2</v>
      </c>
      <c r="B69" s="54">
        <v>6</v>
      </c>
      <c r="C69" s="55">
        <v>6</v>
      </c>
      <c r="D69" s="56" t="s">
        <v>1172</v>
      </c>
      <c r="E69" s="53" t="s">
        <v>1173</v>
      </c>
    </row>
    <row r="70" spans="1:5" x14ac:dyDescent="0.25">
      <c r="A70" s="54">
        <v>2</v>
      </c>
      <c r="B70" s="54">
        <v>6</v>
      </c>
      <c r="C70" s="55">
        <v>7</v>
      </c>
      <c r="D70" s="56" t="s">
        <v>1174</v>
      </c>
      <c r="E70" s="53" t="s">
        <v>1175</v>
      </c>
    </row>
    <row r="71" spans="1:5" ht="45" x14ac:dyDescent="0.25">
      <c r="A71" s="54">
        <v>2</v>
      </c>
      <c r="B71" s="54">
        <v>6</v>
      </c>
      <c r="C71" s="55">
        <v>8</v>
      </c>
      <c r="D71" s="56" t="s">
        <v>1176</v>
      </c>
      <c r="E71" s="53" t="s">
        <v>1177</v>
      </c>
    </row>
    <row r="72" spans="1:5" ht="75" x14ac:dyDescent="0.25">
      <c r="A72" s="54">
        <v>2</v>
      </c>
      <c r="B72" s="54">
        <v>6</v>
      </c>
      <c r="C72" s="55">
        <v>9</v>
      </c>
      <c r="D72" s="56" t="s">
        <v>1178</v>
      </c>
      <c r="E72" s="53" t="s">
        <v>1179</v>
      </c>
    </row>
    <row r="73" spans="1:5" x14ac:dyDescent="0.25">
      <c r="A73" s="54">
        <v>2</v>
      </c>
      <c r="B73" s="54">
        <v>7</v>
      </c>
      <c r="C73" s="55">
        <v>0</v>
      </c>
      <c r="D73" s="56" t="s">
        <v>1180</v>
      </c>
      <c r="E73" s="53" t="s">
        <v>1181</v>
      </c>
    </row>
    <row r="74" spans="1:5" x14ac:dyDescent="0.25">
      <c r="A74" s="54">
        <v>2</v>
      </c>
      <c r="B74" s="54">
        <v>7</v>
      </c>
      <c r="C74" s="55">
        <v>1</v>
      </c>
      <c r="D74" s="56" t="s">
        <v>1182</v>
      </c>
      <c r="E74" s="53" t="s">
        <v>1183</v>
      </c>
    </row>
    <row r="75" spans="1:5" ht="45" hidden="1" x14ac:dyDescent="0.25">
      <c r="A75" s="54">
        <v>3</v>
      </c>
      <c r="B75" s="54">
        <v>0</v>
      </c>
      <c r="C75" s="55">
        <v>0</v>
      </c>
      <c r="D75" s="59" t="s">
        <v>1184</v>
      </c>
      <c r="E75" s="52" t="s">
        <v>1185</v>
      </c>
    </row>
    <row r="76" spans="1:5" ht="105" hidden="1" x14ac:dyDescent="0.25">
      <c r="A76" s="54">
        <v>3</v>
      </c>
      <c r="B76" s="54">
        <v>1</v>
      </c>
      <c r="C76" s="55">
        <v>0</v>
      </c>
      <c r="D76" s="56" t="s">
        <v>1186</v>
      </c>
      <c r="E76" s="53" t="s">
        <v>1187</v>
      </c>
    </row>
    <row r="77" spans="1:5" ht="75" hidden="1" x14ac:dyDescent="0.25">
      <c r="A77" s="54">
        <v>3</v>
      </c>
      <c r="B77" s="54">
        <v>1</v>
      </c>
      <c r="C77" s="55">
        <v>1</v>
      </c>
      <c r="D77" s="56" t="s">
        <v>1188</v>
      </c>
      <c r="E77" s="53" t="s">
        <v>1189</v>
      </c>
    </row>
    <row r="78" spans="1:5" ht="90" hidden="1" x14ac:dyDescent="0.25">
      <c r="A78" s="54">
        <v>3</v>
      </c>
      <c r="B78" s="54">
        <v>1</v>
      </c>
      <c r="C78" s="55">
        <v>2</v>
      </c>
      <c r="D78" s="56" t="s">
        <v>1190</v>
      </c>
      <c r="E78" s="53" t="s">
        <v>1191</v>
      </c>
    </row>
    <row r="79" spans="1:5" ht="30" hidden="1" x14ac:dyDescent="0.25">
      <c r="A79" s="54">
        <v>3</v>
      </c>
      <c r="B79" s="54">
        <v>2</v>
      </c>
      <c r="C79" s="55">
        <v>0</v>
      </c>
      <c r="D79" s="56" t="s">
        <v>1192</v>
      </c>
      <c r="E79" s="53" t="s">
        <v>1193</v>
      </c>
    </row>
    <row r="80" spans="1:5" ht="45" hidden="1" x14ac:dyDescent="0.25">
      <c r="A80" s="54">
        <v>3</v>
      </c>
      <c r="B80" s="54">
        <v>2</v>
      </c>
      <c r="C80" s="55">
        <v>1</v>
      </c>
      <c r="D80" s="56" t="s">
        <v>1194</v>
      </c>
      <c r="E80" s="53" t="s">
        <v>1195</v>
      </c>
    </row>
    <row r="81" spans="1:5" ht="60" hidden="1" x14ac:dyDescent="0.25">
      <c r="A81" s="54">
        <v>3</v>
      </c>
      <c r="B81" s="54">
        <v>2</v>
      </c>
      <c r="C81" s="55">
        <v>2</v>
      </c>
      <c r="D81" s="56" t="s">
        <v>1196</v>
      </c>
      <c r="E81" s="53" t="s">
        <v>1197</v>
      </c>
    </row>
    <row r="82" spans="1:5" ht="75" hidden="1" x14ac:dyDescent="0.25">
      <c r="A82" s="54">
        <v>3</v>
      </c>
      <c r="B82" s="54">
        <v>2</v>
      </c>
      <c r="C82" s="55">
        <v>3</v>
      </c>
      <c r="D82" s="56" t="s">
        <v>1198</v>
      </c>
      <c r="E82" s="53" t="s">
        <v>1199</v>
      </c>
    </row>
    <row r="83" spans="1:5" ht="30" hidden="1" x14ac:dyDescent="0.25">
      <c r="A83" s="54">
        <v>3</v>
      </c>
      <c r="B83" s="54">
        <v>2</v>
      </c>
      <c r="C83" s="55">
        <v>4</v>
      </c>
      <c r="D83" s="56" t="s">
        <v>1200</v>
      </c>
      <c r="E83" s="53" t="s">
        <v>1201</v>
      </c>
    </row>
    <row r="84" spans="1:5" hidden="1" x14ac:dyDescent="0.25">
      <c r="A84" s="54">
        <v>3</v>
      </c>
      <c r="B84" s="54">
        <v>2</v>
      </c>
      <c r="C84" s="55">
        <v>5</v>
      </c>
      <c r="D84" s="56" t="s">
        <v>1202</v>
      </c>
      <c r="E84" s="53" t="s">
        <v>1203</v>
      </c>
    </row>
    <row r="85" spans="1:5" ht="25.5" hidden="1" x14ac:dyDescent="0.25">
      <c r="A85" s="54">
        <v>3</v>
      </c>
      <c r="B85" s="54">
        <v>2</v>
      </c>
      <c r="C85" s="55">
        <v>6</v>
      </c>
      <c r="D85" s="56" t="s">
        <v>1204</v>
      </c>
      <c r="E85" s="53" t="s">
        <v>1205</v>
      </c>
    </row>
    <row r="86" spans="1:5" ht="45" hidden="1" x14ac:dyDescent="0.25">
      <c r="A86" s="54">
        <v>3</v>
      </c>
      <c r="B86" s="54">
        <v>3</v>
      </c>
      <c r="C86" s="55">
        <v>0</v>
      </c>
      <c r="D86" s="56" t="s">
        <v>1206</v>
      </c>
      <c r="E86" s="53" t="s">
        <v>1207</v>
      </c>
    </row>
    <row r="87" spans="1:5" ht="90" hidden="1" x14ac:dyDescent="0.25">
      <c r="A87" s="54">
        <v>3</v>
      </c>
      <c r="B87" s="54">
        <v>3</v>
      </c>
      <c r="C87" s="55">
        <v>1</v>
      </c>
      <c r="D87" s="56" t="s">
        <v>1208</v>
      </c>
      <c r="E87" s="53" t="s">
        <v>1209</v>
      </c>
    </row>
    <row r="88" spans="1:5" ht="60" hidden="1" x14ac:dyDescent="0.25">
      <c r="A88" s="54">
        <v>3</v>
      </c>
      <c r="B88" s="54">
        <v>3</v>
      </c>
      <c r="C88" s="55">
        <v>2</v>
      </c>
      <c r="D88" s="56" t="s">
        <v>1210</v>
      </c>
      <c r="E88" s="53" t="s">
        <v>1211</v>
      </c>
    </row>
    <row r="89" spans="1:5" ht="75" hidden="1" x14ac:dyDescent="0.25">
      <c r="A89" s="54">
        <v>3</v>
      </c>
      <c r="B89" s="54">
        <v>3</v>
      </c>
      <c r="C89" s="55">
        <v>3</v>
      </c>
      <c r="D89" s="56" t="s">
        <v>1212</v>
      </c>
      <c r="E89" s="53" t="s">
        <v>1213</v>
      </c>
    </row>
    <row r="90" spans="1:5" ht="45" hidden="1" x14ac:dyDescent="0.25">
      <c r="A90" s="54">
        <v>3</v>
      </c>
      <c r="B90" s="54">
        <v>3</v>
      </c>
      <c r="C90" s="55">
        <v>4</v>
      </c>
      <c r="D90" s="56" t="s">
        <v>1214</v>
      </c>
      <c r="E90" s="53" t="s">
        <v>1215</v>
      </c>
    </row>
    <row r="91" spans="1:5" ht="45" hidden="1" x14ac:dyDescent="0.25">
      <c r="A91" s="54">
        <v>3</v>
      </c>
      <c r="B91" s="54">
        <v>3</v>
      </c>
      <c r="C91" s="55">
        <v>5</v>
      </c>
      <c r="D91" s="56" t="s">
        <v>1216</v>
      </c>
      <c r="E91" s="53" t="s">
        <v>1217</v>
      </c>
    </row>
    <row r="92" spans="1:5" ht="60" hidden="1" x14ac:dyDescent="0.25">
      <c r="A92" s="54">
        <v>3</v>
      </c>
      <c r="B92" s="54">
        <v>3</v>
      </c>
      <c r="C92" s="55">
        <v>6</v>
      </c>
      <c r="D92" s="56" t="s">
        <v>1218</v>
      </c>
      <c r="E92" s="53" t="s">
        <v>1219</v>
      </c>
    </row>
    <row r="93" spans="1:5" ht="60" hidden="1" x14ac:dyDescent="0.25">
      <c r="A93" s="54">
        <v>3</v>
      </c>
      <c r="B93" s="54">
        <v>4</v>
      </c>
      <c r="C93" s="55">
        <v>0</v>
      </c>
      <c r="D93" s="56" t="s">
        <v>1220</v>
      </c>
      <c r="E93" s="53" t="s">
        <v>1221</v>
      </c>
    </row>
    <row r="94" spans="1:5" ht="60" hidden="1" x14ac:dyDescent="0.25">
      <c r="A94" s="54">
        <v>3</v>
      </c>
      <c r="B94" s="54">
        <v>4</v>
      </c>
      <c r="C94" s="55">
        <v>1</v>
      </c>
      <c r="D94" s="56" t="s">
        <v>1222</v>
      </c>
      <c r="E94" s="53" t="s">
        <v>1223</v>
      </c>
    </row>
    <row r="95" spans="1:5" ht="45" hidden="1" x14ac:dyDescent="0.25">
      <c r="A95" s="54">
        <v>3</v>
      </c>
      <c r="B95" s="54">
        <v>4</v>
      </c>
      <c r="C95" s="55">
        <v>2</v>
      </c>
      <c r="D95" s="56" t="s">
        <v>1224</v>
      </c>
      <c r="E95" s="53" t="s">
        <v>1225</v>
      </c>
    </row>
    <row r="96" spans="1:5" ht="30" hidden="1" x14ac:dyDescent="0.25">
      <c r="A96" s="54">
        <v>3</v>
      </c>
      <c r="B96" s="54">
        <v>4</v>
      </c>
      <c r="C96" s="55">
        <v>3</v>
      </c>
      <c r="D96" s="56" t="s">
        <v>1226</v>
      </c>
      <c r="E96" s="53" t="s">
        <v>1227</v>
      </c>
    </row>
    <row r="97" spans="1:5" ht="45" hidden="1" x14ac:dyDescent="0.25">
      <c r="A97" s="54">
        <v>3</v>
      </c>
      <c r="B97" s="54">
        <v>5</v>
      </c>
      <c r="C97" s="55">
        <v>0</v>
      </c>
      <c r="D97" s="56" t="s">
        <v>1228</v>
      </c>
      <c r="E97" s="53" t="s">
        <v>1229</v>
      </c>
    </row>
    <row r="98" spans="1:5" ht="75" hidden="1" x14ac:dyDescent="0.25">
      <c r="A98" s="54">
        <v>3</v>
      </c>
      <c r="B98" s="54">
        <v>5</v>
      </c>
      <c r="C98" s="55">
        <v>1</v>
      </c>
      <c r="D98" s="56" t="s">
        <v>1230</v>
      </c>
      <c r="E98" s="53" t="s">
        <v>1231</v>
      </c>
    </row>
    <row r="99" spans="1:5" ht="60" hidden="1" x14ac:dyDescent="0.25">
      <c r="A99" s="54">
        <v>3</v>
      </c>
      <c r="B99" s="54">
        <v>5</v>
      </c>
      <c r="C99" s="55">
        <v>2</v>
      </c>
      <c r="D99" s="56" t="s">
        <v>1232</v>
      </c>
      <c r="E99" s="53" t="s">
        <v>1233</v>
      </c>
    </row>
    <row r="100" spans="1:5" ht="60" hidden="1" x14ac:dyDescent="0.25">
      <c r="A100" s="54">
        <v>3</v>
      </c>
      <c r="B100" s="54">
        <v>5</v>
      </c>
      <c r="C100" s="55">
        <v>3</v>
      </c>
      <c r="D100" s="56" t="s">
        <v>1234</v>
      </c>
      <c r="E100" s="53" t="s">
        <v>1235</v>
      </c>
    </row>
    <row r="101" spans="1:5" ht="60" hidden="1" x14ac:dyDescent="0.25">
      <c r="A101" s="54">
        <v>3</v>
      </c>
      <c r="B101" s="54">
        <v>5</v>
      </c>
      <c r="C101" s="55">
        <v>4</v>
      </c>
      <c r="D101" s="56" t="s">
        <v>1236</v>
      </c>
      <c r="E101" s="53" t="s">
        <v>1237</v>
      </c>
    </row>
    <row r="102" spans="1:5" ht="60" hidden="1" x14ac:dyDescent="0.25">
      <c r="A102" s="54">
        <v>3</v>
      </c>
      <c r="B102" s="54">
        <v>5</v>
      </c>
      <c r="C102" s="55">
        <v>5</v>
      </c>
      <c r="D102" s="56" t="s">
        <v>1238</v>
      </c>
      <c r="E102" s="53" t="s">
        <v>1239</v>
      </c>
    </row>
    <row r="103" spans="1:5" ht="25.5" hidden="1" x14ac:dyDescent="0.25">
      <c r="A103" s="54">
        <v>3</v>
      </c>
      <c r="B103" s="54">
        <v>5</v>
      </c>
      <c r="C103" s="55">
        <v>6</v>
      </c>
      <c r="D103" s="56" t="s">
        <v>1240</v>
      </c>
      <c r="E103" s="53" t="s">
        <v>1241</v>
      </c>
    </row>
    <row r="104" spans="1:5" ht="45" hidden="1" x14ac:dyDescent="0.25">
      <c r="A104" s="54">
        <v>3</v>
      </c>
      <c r="B104" s="54">
        <v>6</v>
      </c>
      <c r="C104" s="55">
        <v>0</v>
      </c>
      <c r="D104" s="56" t="s">
        <v>1242</v>
      </c>
      <c r="E104" s="53" t="s">
        <v>1243</v>
      </c>
    </row>
    <row r="105" spans="1:5" ht="45" hidden="1" x14ac:dyDescent="0.25">
      <c r="A105" s="54">
        <v>3</v>
      </c>
      <c r="B105" s="54">
        <v>6</v>
      </c>
      <c r="C105" s="55">
        <v>1</v>
      </c>
      <c r="D105" s="56" t="s">
        <v>1244</v>
      </c>
      <c r="E105" s="53" t="s">
        <v>1245</v>
      </c>
    </row>
    <row r="106" spans="1:5" ht="45" hidden="1" x14ac:dyDescent="0.25">
      <c r="A106" s="54">
        <v>3</v>
      </c>
      <c r="B106" s="54">
        <v>7</v>
      </c>
      <c r="C106" s="55">
        <v>0</v>
      </c>
      <c r="D106" s="56" t="s">
        <v>1246</v>
      </c>
      <c r="E106" s="53" t="s">
        <v>1247</v>
      </c>
    </row>
    <row r="107" spans="1:5" ht="30" hidden="1" x14ac:dyDescent="0.25">
      <c r="A107" s="54">
        <v>3</v>
      </c>
      <c r="B107" s="54">
        <v>7</v>
      </c>
      <c r="C107" s="55">
        <v>1</v>
      </c>
      <c r="D107" s="56" t="s">
        <v>1248</v>
      </c>
      <c r="E107" s="53" t="s">
        <v>1249</v>
      </c>
    </row>
    <row r="108" spans="1:5" ht="45" hidden="1" x14ac:dyDescent="0.25">
      <c r="A108" s="54">
        <v>3</v>
      </c>
      <c r="B108" s="54">
        <v>7</v>
      </c>
      <c r="C108" s="55">
        <v>2</v>
      </c>
      <c r="D108" s="56" t="s">
        <v>1250</v>
      </c>
      <c r="E108" s="53" t="s">
        <v>1251</v>
      </c>
    </row>
    <row r="109" spans="1:5" ht="30" hidden="1" x14ac:dyDescent="0.25">
      <c r="A109" s="54">
        <v>3</v>
      </c>
      <c r="B109" s="54">
        <v>8</v>
      </c>
      <c r="C109" s="55">
        <v>0</v>
      </c>
      <c r="D109" s="56" t="s">
        <v>1252</v>
      </c>
      <c r="E109" s="53" t="s">
        <v>1253</v>
      </c>
    </row>
    <row r="110" spans="1:5" ht="60" hidden="1" x14ac:dyDescent="0.25">
      <c r="A110" s="54">
        <v>3</v>
      </c>
      <c r="B110" s="54">
        <v>8</v>
      </c>
      <c r="C110" s="55">
        <v>1</v>
      </c>
      <c r="D110" s="56" t="s">
        <v>1254</v>
      </c>
      <c r="E110" s="53" t="s">
        <v>1255</v>
      </c>
    </row>
    <row r="111" spans="1:5" ht="75" hidden="1" x14ac:dyDescent="0.25">
      <c r="A111" s="54">
        <v>3</v>
      </c>
      <c r="B111" s="54">
        <v>8</v>
      </c>
      <c r="C111" s="55">
        <v>2</v>
      </c>
      <c r="D111" s="56" t="s">
        <v>1256</v>
      </c>
      <c r="E111" s="53" t="s">
        <v>1257</v>
      </c>
    </row>
    <row r="112" spans="1:5" ht="45" hidden="1" x14ac:dyDescent="0.25">
      <c r="A112" s="54">
        <v>3</v>
      </c>
      <c r="B112" s="54">
        <v>8</v>
      </c>
      <c r="C112" s="55">
        <v>3</v>
      </c>
      <c r="D112" s="56" t="s">
        <v>1258</v>
      </c>
      <c r="E112" s="53" t="s">
        <v>1259</v>
      </c>
    </row>
    <row r="113" spans="1:5" ht="45" hidden="1" x14ac:dyDescent="0.25">
      <c r="A113" s="54">
        <v>3</v>
      </c>
      <c r="B113" s="54">
        <v>8</v>
      </c>
      <c r="C113" s="55">
        <v>4</v>
      </c>
      <c r="D113" s="56" t="s">
        <v>1260</v>
      </c>
      <c r="E113" s="53" t="s">
        <v>1261</v>
      </c>
    </row>
    <row r="114" spans="1:5" ht="30" hidden="1" x14ac:dyDescent="0.25">
      <c r="A114" s="54">
        <v>3</v>
      </c>
      <c r="B114" s="54">
        <v>9</v>
      </c>
      <c r="C114" s="55">
        <v>0</v>
      </c>
      <c r="D114" s="56" t="s">
        <v>1262</v>
      </c>
      <c r="E114" s="53" t="s">
        <v>1263</v>
      </c>
    </row>
    <row r="115" spans="1:5" ht="105" hidden="1" x14ac:dyDescent="0.25">
      <c r="A115" s="54">
        <v>3</v>
      </c>
      <c r="B115" s="54">
        <v>9</v>
      </c>
      <c r="C115" s="55">
        <v>1</v>
      </c>
      <c r="D115" s="56" t="s">
        <v>1264</v>
      </c>
      <c r="E115" s="53" t="s">
        <v>1265</v>
      </c>
    </row>
    <row r="116" spans="1:5" hidden="1" x14ac:dyDescent="0.25">
      <c r="A116" s="54">
        <v>3</v>
      </c>
      <c r="B116" s="54">
        <v>9</v>
      </c>
      <c r="C116" s="55">
        <v>2</v>
      </c>
      <c r="D116" s="56" t="s">
        <v>1266</v>
      </c>
      <c r="E116" s="53" t="s">
        <v>1267</v>
      </c>
    </row>
    <row r="117" spans="1:5" hidden="1" x14ac:dyDescent="0.25">
      <c r="A117" s="54">
        <v>3</v>
      </c>
      <c r="B117" s="54">
        <v>9</v>
      </c>
      <c r="C117" s="55">
        <v>3</v>
      </c>
      <c r="D117" s="56" t="s">
        <v>1268</v>
      </c>
      <c r="E117" s="53" t="s">
        <v>1269</v>
      </c>
    </row>
    <row r="118" spans="1:5" ht="45" hidden="1" x14ac:dyDescent="0.25">
      <c r="A118" s="54">
        <v>4</v>
      </c>
      <c r="B118" s="54">
        <v>0</v>
      </c>
      <c r="C118" s="55">
        <v>0</v>
      </c>
      <c r="D118" s="59" t="s">
        <v>1270</v>
      </c>
      <c r="E118" s="52" t="s">
        <v>1271</v>
      </c>
    </row>
    <row r="119" spans="1:5" ht="45" hidden="1" x14ac:dyDescent="0.25">
      <c r="A119" s="54">
        <v>4</v>
      </c>
      <c r="B119" s="54">
        <v>1</v>
      </c>
      <c r="C119" s="55">
        <v>0</v>
      </c>
      <c r="D119" s="56" t="s">
        <v>1272</v>
      </c>
      <c r="E119" s="53" t="s">
        <v>1273</v>
      </c>
    </row>
    <row r="120" spans="1:5" ht="30" hidden="1" x14ac:dyDescent="0.25">
      <c r="A120" s="54">
        <v>4</v>
      </c>
      <c r="B120" s="54">
        <v>1</v>
      </c>
      <c r="C120" s="55">
        <v>1</v>
      </c>
      <c r="D120" s="56" t="s">
        <v>1274</v>
      </c>
      <c r="E120" s="53" t="s">
        <v>1275</v>
      </c>
    </row>
    <row r="121" spans="1:5" hidden="1" x14ac:dyDescent="0.25">
      <c r="A121" s="54">
        <v>4</v>
      </c>
      <c r="B121" s="54">
        <v>1</v>
      </c>
      <c r="C121" s="55">
        <v>2</v>
      </c>
      <c r="D121" s="56" t="s">
        <v>1276</v>
      </c>
      <c r="E121" s="53" t="s">
        <v>1277</v>
      </c>
    </row>
    <row r="122" spans="1:5" ht="63.75" hidden="1" x14ac:dyDescent="0.25">
      <c r="A122" s="54">
        <v>4</v>
      </c>
      <c r="B122" s="54">
        <v>2</v>
      </c>
      <c r="C122" s="55">
        <v>0</v>
      </c>
      <c r="D122" s="56" t="s">
        <v>1278</v>
      </c>
      <c r="E122" s="53" t="s">
        <v>1279</v>
      </c>
    </row>
    <row r="123" spans="1:5" ht="25.5" hidden="1" x14ac:dyDescent="0.25">
      <c r="A123" s="54">
        <v>4</v>
      </c>
      <c r="B123" s="54">
        <v>2</v>
      </c>
      <c r="C123" s="55">
        <v>1</v>
      </c>
      <c r="D123" s="56" t="s">
        <v>1280</v>
      </c>
      <c r="E123" s="53" t="s">
        <v>1281</v>
      </c>
    </row>
    <row r="124" spans="1:5" ht="38.25" hidden="1" x14ac:dyDescent="0.25">
      <c r="A124" s="54">
        <v>4</v>
      </c>
      <c r="B124" s="54">
        <v>2</v>
      </c>
      <c r="C124" s="55">
        <v>2</v>
      </c>
      <c r="D124" s="56" t="s">
        <v>1282</v>
      </c>
      <c r="E124" s="53" t="s">
        <v>1283</v>
      </c>
    </row>
    <row r="125" spans="1:5" ht="45" hidden="1" x14ac:dyDescent="0.25">
      <c r="A125" s="54">
        <v>4</v>
      </c>
      <c r="B125" s="54">
        <v>2</v>
      </c>
      <c r="C125" s="55">
        <v>3</v>
      </c>
      <c r="D125" s="56" t="s">
        <v>1284</v>
      </c>
      <c r="E125" s="53" t="s">
        <v>1285</v>
      </c>
    </row>
    <row r="126" spans="1:5" ht="30" hidden="1" x14ac:dyDescent="0.25">
      <c r="A126" s="54">
        <v>4</v>
      </c>
      <c r="B126" s="54">
        <v>3</v>
      </c>
      <c r="C126" s="55">
        <v>0</v>
      </c>
      <c r="D126" s="56" t="s">
        <v>1286</v>
      </c>
      <c r="E126" s="53" t="s">
        <v>1287</v>
      </c>
    </row>
    <row r="127" spans="1:5" ht="30" hidden="1" x14ac:dyDescent="0.25">
      <c r="A127" s="54">
        <v>4</v>
      </c>
      <c r="B127" s="54">
        <v>3</v>
      </c>
      <c r="C127" s="55">
        <v>1</v>
      </c>
      <c r="D127" s="56" t="s">
        <v>1288</v>
      </c>
      <c r="E127" s="53" t="s">
        <v>1289</v>
      </c>
    </row>
    <row r="128" spans="1:5" hidden="1" x14ac:dyDescent="0.25">
      <c r="A128" s="54">
        <v>4</v>
      </c>
      <c r="B128" s="54">
        <v>3</v>
      </c>
      <c r="C128" s="55">
        <v>2</v>
      </c>
      <c r="D128" s="56" t="s">
        <v>1290</v>
      </c>
      <c r="E128" s="53" t="s">
        <v>1291</v>
      </c>
    </row>
    <row r="129" spans="1:5" hidden="1" x14ac:dyDescent="0.25">
      <c r="A129" s="54">
        <v>4</v>
      </c>
      <c r="B129" s="54">
        <v>3</v>
      </c>
      <c r="C129" s="55">
        <v>3</v>
      </c>
      <c r="D129" s="56" t="s">
        <v>1292</v>
      </c>
      <c r="E129" s="53" t="s">
        <v>1293</v>
      </c>
    </row>
    <row r="130" spans="1:5" ht="38.25" hidden="1" x14ac:dyDescent="0.25">
      <c r="A130" s="54">
        <v>4</v>
      </c>
      <c r="B130" s="54">
        <v>3</v>
      </c>
      <c r="C130" s="55">
        <v>4</v>
      </c>
      <c r="D130" s="56" t="s">
        <v>1294</v>
      </c>
      <c r="E130" s="53" t="s">
        <v>1295</v>
      </c>
    </row>
    <row r="131" spans="1:5" ht="25.5" hidden="1" x14ac:dyDescent="0.25">
      <c r="A131" s="54">
        <v>4</v>
      </c>
      <c r="B131" s="54">
        <v>4</v>
      </c>
      <c r="C131" s="55">
        <v>0</v>
      </c>
      <c r="D131" s="56" t="s">
        <v>1296</v>
      </c>
      <c r="E131" s="53" t="s">
        <v>1297</v>
      </c>
    </row>
    <row r="132" spans="1:5" ht="25.5" hidden="1" x14ac:dyDescent="0.25">
      <c r="A132" s="54">
        <v>4</v>
      </c>
      <c r="B132" s="54">
        <v>4</v>
      </c>
      <c r="C132" s="55">
        <v>1</v>
      </c>
      <c r="D132" s="56" t="s">
        <v>1298</v>
      </c>
      <c r="E132" s="53" t="s">
        <v>1297</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25" sqref="B25"/>
    </sheetView>
  </sheetViews>
  <sheetFormatPr baseColWidth="10" defaultColWidth="0" defaultRowHeight="15" customHeight="1" zeroHeight="1" x14ac:dyDescent="0.25"/>
  <cols>
    <col min="1" max="1" width="10.7109375" style="47" customWidth="1"/>
    <col min="2" max="2" width="80" style="44" customWidth="1"/>
    <col min="3" max="3" width="99.85546875" style="48" hidden="1" customWidth="1"/>
    <col min="4" max="4" width="0.28515625" style="48" customWidth="1"/>
    <col min="5" max="5" width="0" style="48" hidden="1" customWidth="1"/>
    <col min="6" max="16384" width="11.42578125" style="48" hidden="1"/>
  </cols>
  <sheetData>
    <row r="1" spans="1:256" ht="30.75" customHeight="1" x14ac:dyDescent="0.25">
      <c r="A1" s="655" t="s">
        <v>1314</v>
      </c>
      <c r="B1" s="655"/>
    </row>
    <row r="2" spans="1:256" s="40" customFormat="1" ht="24.95" customHeight="1" x14ac:dyDescent="0.25">
      <c r="A2" s="60" t="s">
        <v>39</v>
      </c>
      <c r="B2" s="61" t="s">
        <v>34</v>
      </c>
      <c r="C2" s="39" t="s">
        <v>770</v>
      </c>
      <c r="D2" s="40" t="s">
        <v>771</v>
      </c>
      <c r="E2" s="40" t="s">
        <v>772</v>
      </c>
      <c r="F2" s="40" t="s">
        <v>773</v>
      </c>
      <c r="G2" s="40" t="s">
        <v>774</v>
      </c>
      <c r="H2" s="40" t="s">
        <v>775</v>
      </c>
      <c r="I2" s="40" t="s">
        <v>776</v>
      </c>
      <c r="J2" s="40" t="s">
        <v>777</v>
      </c>
      <c r="K2" s="40" t="s">
        <v>778</v>
      </c>
      <c r="L2" s="40" t="s">
        <v>779</v>
      </c>
      <c r="M2" s="40" t="s">
        <v>780</v>
      </c>
      <c r="N2" s="40" t="s">
        <v>781</v>
      </c>
      <c r="O2" s="40" t="s">
        <v>782</v>
      </c>
      <c r="P2" s="40" t="s">
        <v>783</v>
      </c>
      <c r="Q2" s="40" t="s">
        <v>784</v>
      </c>
      <c r="R2" s="40" t="s">
        <v>785</v>
      </c>
      <c r="S2" s="40" t="s">
        <v>786</v>
      </c>
      <c r="T2" s="40" t="s">
        <v>787</v>
      </c>
      <c r="U2" s="40" t="s">
        <v>788</v>
      </c>
      <c r="V2" s="40" t="s">
        <v>789</v>
      </c>
      <c r="W2" s="40" t="s">
        <v>790</v>
      </c>
      <c r="X2" s="40" t="s">
        <v>791</v>
      </c>
      <c r="Y2" s="40" t="s">
        <v>792</v>
      </c>
      <c r="Z2" s="40" t="s">
        <v>793</v>
      </c>
      <c r="AA2" s="40" t="s">
        <v>794</v>
      </c>
      <c r="AB2" s="40" t="s">
        <v>795</v>
      </c>
      <c r="AC2" s="40" t="s">
        <v>796</v>
      </c>
      <c r="AD2" s="40" t="s">
        <v>797</v>
      </c>
      <c r="AE2" s="40" t="s">
        <v>798</v>
      </c>
      <c r="AF2" s="40" t="s">
        <v>799</v>
      </c>
      <c r="AG2" s="40" t="s">
        <v>800</v>
      </c>
      <c r="AH2" s="40" t="s">
        <v>801</v>
      </c>
      <c r="AI2" s="40" t="s">
        <v>802</v>
      </c>
      <c r="AJ2" s="40" t="s">
        <v>803</v>
      </c>
      <c r="AK2" s="40" t="s">
        <v>804</v>
      </c>
      <c r="AL2" s="40" t="s">
        <v>805</v>
      </c>
      <c r="AM2" s="40" t="s">
        <v>806</v>
      </c>
      <c r="AN2" s="40" t="s">
        <v>807</v>
      </c>
      <c r="AO2" s="40" t="s">
        <v>808</v>
      </c>
      <c r="AP2" s="40" t="s">
        <v>809</v>
      </c>
      <c r="AQ2" s="40" t="s">
        <v>810</v>
      </c>
      <c r="AR2" s="40" t="s">
        <v>811</v>
      </c>
      <c r="AS2" s="40" t="s">
        <v>812</v>
      </c>
      <c r="AT2" s="40" t="s">
        <v>813</v>
      </c>
      <c r="AU2" s="40" t="s">
        <v>814</v>
      </c>
      <c r="AV2" s="40" t="s">
        <v>815</v>
      </c>
      <c r="AW2" s="40" t="s">
        <v>816</v>
      </c>
      <c r="AX2" s="40" t="s">
        <v>817</v>
      </c>
      <c r="AY2" s="40" t="s">
        <v>818</v>
      </c>
      <c r="AZ2" s="40" t="s">
        <v>819</v>
      </c>
      <c r="BA2" s="40" t="s">
        <v>820</v>
      </c>
      <c r="BB2" s="40" t="s">
        <v>821</v>
      </c>
      <c r="BC2" s="40" t="s">
        <v>822</v>
      </c>
      <c r="BD2" s="40" t="s">
        <v>823</v>
      </c>
      <c r="BE2" s="40" t="s">
        <v>824</v>
      </c>
      <c r="BF2" s="40" t="s">
        <v>825</v>
      </c>
      <c r="BG2" s="40" t="s">
        <v>826</v>
      </c>
      <c r="BH2" s="40" t="s">
        <v>827</v>
      </c>
      <c r="BI2" s="40" t="s">
        <v>828</v>
      </c>
      <c r="BJ2" s="40" t="s">
        <v>829</v>
      </c>
      <c r="BK2" s="40" t="s">
        <v>830</v>
      </c>
      <c r="BL2" s="40" t="s">
        <v>831</v>
      </c>
      <c r="BM2" s="40" t="s">
        <v>832</v>
      </c>
      <c r="BN2" s="40" t="s">
        <v>833</v>
      </c>
      <c r="BO2" s="40" t="s">
        <v>834</v>
      </c>
      <c r="BP2" s="40" t="s">
        <v>835</v>
      </c>
      <c r="BQ2" s="40" t="s">
        <v>836</v>
      </c>
      <c r="BR2" s="40" t="s">
        <v>837</v>
      </c>
      <c r="BS2" s="40" t="s">
        <v>838</v>
      </c>
      <c r="BT2" s="40" t="s">
        <v>839</v>
      </c>
      <c r="BU2" s="40" t="s">
        <v>840</v>
      </c>
      <c r="BV2" s="40" t="s">
        <v>841</v>
      </c>
      <c r="BW2" s="40" t="s">
        <v>842</v>
      </c>
      <c r="BX2" s="40" t="s">
        <v>843</v>
      </c>
      <c r="BY2" s="40" t="s">
        <v>844</v>
      </c>
      <c r="BZ2" s="40" t="s">
        <v>845</v>
      </c>
      <c r="CA2" s="40" t="s">
        <v>846</v>
      </c>
      <c r="CB2" s="40" t="s">
        <v>847</v>
      </c>
      <c r="CC2" s="40" t="s">
        <v>848</v>
      </c>
      <c r="CD2" s="40" t="s">
        <v>849</v>
      </c>
      <c r="CE2" s="40" t="s">
        <v>850</v>
      </c>
      <c r="CF2" s="40" t="s">
        <v>851</v>
      </c>
      <c r="CG2" s="40" t="s">
        <v>852</v>
      </c>
      <c r="CH2" s="40" t="s">
        <v>853</v>
      </c>
      <c r="CI2" s="40" t="s">
        <v>854</v>
      </c>
      <c r="CJ2" s="40" t="s">
        <v>855</v>
      </c>
      <c r="CK2" s="40" t="s">
        <v>856</v>
      </c>
      <c r="CL2" s="40" t="s">
        <v>857</v>
      </c>
      <c r="CM2" s="40" t="s">
        <v>858</v>
      </c>
      <c r="CN2" s="40" t="s">
        <v>859</v>
      </c>
      <c r="CO2" s="40" t="s">
        <v>860</v>
      </c>
      <c r="CP2" s="40" t="s">
        <v>861</v>
      </c>
      <c r="CQ2" s="40" t="s">
        <v>862</v>
      </c>
      <c r="CR2" s="40" t="s">
        <v>863</v>
      </c>
      <c r="CS2" s="40" t="s">
        <v>864</v>
      </c>
      <c r="CT2" s="40" t="s">
        <v>865</v>
      </c>
      <c r="CU2" s="40" t="s">
        <v>866</v>
      </c>
      <c r="CV2" s="40" t="s">
        <v>867</v>
      </c>
      <c r="CW2" s="40" t="s">
        <v>868</v>
      </c>
      <c r="CX2" s="40" t="s">
        <v>869</v>
      </c>
      <c r="CY2" s="40" t="s">
        <v>870</v>
      </c>
      <c r="CZ2" s="40" t="s">
        <v>871</v>
      </c>
      <c r="DA2" s="40" t="s">
        <v>872</v>
      </c>
      <c r="DB2" s="40" t="s">
        <v>873</v>
      </c>
      <c r="DC2" s="40" t="s">
        <v>874</v>
      </c>
      <c r="DD2" s="40" t="s">
        <v>875</v>
      </c>
      <c r="DE2" s="40" t="s">
        <v>876</v>
      </c>
      <c r="DF2" s="40" t="s">
        <v>877</v>
      </c>
      <c r="DG2" s="40" t="s">
        <v>878</v>
      </c>
      <c r="DH2" s="40" t="s">
        <v>879</v>
      </c>
      <c r="DI2" s="40" t="s">
        <v>880</v>
      </c>
      <c r="DJ2" s="40" t="s">
        <v>881</v>
      </c>
      <c r="DK2" s="40" t="s">
        <v>882</v>
      </c>
      <c r="DL2" s="40" t="s">
        <v>883</v>
      </c>
      <c r="DM2" s="40" t="s">
        <v>884</v>
      </c>
      <c r="DN2" s="40" t="s">
        <v>885</v>
      </c>
      <c r="DO2" s="40" t="s">
        <v>886</v>
      </c>
      <c r="DP2" s="40" t="s">
        <v>887</v>
      </c>
      <c r="DQ2" s="40" t="s">
        <v>888</v>
      </c>
      <c r="DR2" s="40" t="s">
        <v>889</v>
      </c>
      <c r="DS2" s="40" t="s">
        <v>890</v>
      </c>
      <c r="DT2" s="40" t="s">
        <v>891</v>
      </c>
      <c r="DU2" s="40" t="s">
        <v>892</v>
      </c>
      <c r="DV2" s="40" t="s">
        <v>893</v>
      </c>
      <c r="DW2" s="40" t="s">
        <v>894</v>
      </c>
      <c r="DX2" s="40" t="s">
        <v>895</v>
      </c>
      <c r="DY2" s="40" t="s">
        <v>896</v>
      </c>
      <c r="DZ2" s="40" t="s">
        <v>897</v>
      </c>
      <c r="EA2" s="40" t="s">
        <v>898</v>
      </c>
      <c r="EB2" s="40" t="s">
        <v>899</v>
      </c>
      <c r="EC2" s="40" t="s">
        <v>900</v>
      </c>
      <c r="ED2" s="40" t="s">
        <v>901</v>
      </c>
      <c r="EE2" s="40" t="s">
        <v>902</v>
      </c>
      <c r="EF2" s="40" t="s">
        <v>903</v>
      </c>
      <c r="EG2" s="40" t="s">
        <v>904</v>
      </c>
      <c r="EH2" s="40" t="s">
        <v>905</v>
      </c>
      <c r="EI2" s="40" t="s">
        <v>906</v>
      </c>
      <c r="EJ2" s="40" t="s">
        <v>907</v>
      </c>
      <c r="EK2" s="40" t="s">
        <v>908</v>
      </c>
      <c r="EL2" s="40" t="s">
        <v>909</v>
      </c>
      <c r="EM2" s="40" t="s">
        <v>910</v>
      </c>
      <c r="EN2" s="40" t="s">
        <v>911</v>
      </c>
      <c r="EO2" s="40" t="s">
        <v>912</v>
      </c>
      <c r="EP2" s="40" t="s">
        <v>913</v>
      </c>
      <c r="EQ2" s="40" t="s">
        <v>914</v>
      </c>
      <c r="ER2" s="40" t="s">
        <v>915</v>
      </c>
      <c r="ES2" s="40" t="s">
        <v>916</v>
      </c>
      <c r="ET2" s="40" t="s">
        <v>917</v>
      </c>
      <c r="EU2" s="40" t="s">
        <v>918</v>
      </c>
      <c r="EV2" s="40" t="s">
        <v>919</v>
      </c>
      <c r="EW2" s="40" t="s">
        <v>920</v>
      </c>
      <c r="EX2" s="40" t="s">
        <v>921</v>
      </c>
      <c r="EY2" s="40" t="s">
        <v>922</v>
      </c>
      <c r="EZ2" s="40" t="s">
        <v>923</v>
      </c>
      <c r="FA2" s="40" t="s">
        <v>924</v>
      </c>
      <c r="FB2" s="40" t="s">
        <v>925</v>
      </c>
      <c r="FC2" s="40" t="s">
        <v>926</v>
      </c>
      <c r="FD2" s="40" t="s">
        <v>927</v>
      </c>
      <c r="FE2" s="40" t="s">
        <v>928</v>
      </c>
      <c r="FF2" s="40" t="s">
        <v>929</v>
      </c>
      <c r="FG2" s="40" t="s">
        <v>930</v>
      </c>
      <c r="FH2" s="40" t="s">
        <v>931</v>
      </c>
      <c r="FI2" s="40" t="s">
        <v>932</v>
      </c>
      <c r="FJ2" s="40" t="s">
        <v>933</v>
      </c>
      <c r="FK2" s="40" t="s">
        <v>934</v>
      </c>
      <c r="FL2" s="40" t="s">
        <v>935</v>
      </c>
      <c r="FM2" s="40" t="s">
        <v>936</v>
      </c>
      <c r="FN2" s="40" t="s">
        <v>937</v>
      </c>
      <c r="FO2" s="40" t="s">
        <v>938</v>
      </c>
      <c r="FP2" s="40" t="s">
        <v>939</v>
      </c>
      <c r="FQ2" s="40" t="s">
        <v>940</v>
      </c>
      <c r="FR2" s="40" t="s">
        <v>941</v>
      </c>
      <c r="FS2" s="40" t="s">
        <v>942</v>
      </c>
      <c r="FT2" s="40" t="s">
        <v>943</v>
      </c>
      <c r="FU2" s="40" t="s">
        <v>944</v>
      </c>
      <c r="FV2" s="40" t="s">
        <v>945</v>
      </c>
      <c r="FW2" s="40" t="s">
        <v>946</v>
      </c>
      <c r="FX2" s="40" t="s">
        <v>947</v>
      </c>
      <c r="FY2" s="40" t="s">
        <v>948</v>
      </c>
      <c r="FZ2" s="40" t="s">
        <v>949</v>
      </c>
      <c r="GA2" s="40" t="s">
        <v>950</v>
      </c>
      <c r="GB2" s="40" t="s">
        <v>951</v>
      </c>
      <c r="GC2" s="40" t="s">
        <v>952</v>
      </c>
      <c r="GD2" s="40" t="s">
        <v>953</v>
      </c>
      <c r="GE2" s="40" t="s">
        <v>954</v>
      </c>
      <c r="GF2" s="40" t="s">
        <v>955</v>
      </c>
      <c r="GG2" s="40" t="s">
        <v>956</v>
      </c>
      <c r="GH2" s="40" t="s">
        <v>957</v>
      </c>
      <c r="GI2" s="40" t="s">
        <v>958</v>
      </c>
      <c r="GJ2" s="40" t="s">
        <v>959</v>
      </c>
      <c r="GK2" s="40" t="s">
        <v>960</v>
      </c>
      <c r="GL2" s="40" t="s">
        <v>961</v>
      </c>
      <c r="GM2" s="40" t="s">
        <v>962</v>
      </c>
      <c r="GN2" s="40" t="s">
        <v>963</v>
      </c>
      <c r="GO2" s="40" t="s">
        <v>964</v>
      </c>
      <c r="GP2" s="40" t="s">
        <v>965</v>
      </c>
      <c r="GQ2" s="40" t="s">
        <v>966</v>
      </c>
      <c r="GR2" s="40" t="s">
        <v>967</v>
      </c>
      <c r="GS2" s="40" t="s">
        <v>968</v>
      </c>
      <c r="GT2" s="40" t="s">
        <v>969</v>
      </c>
      <c r="GU2" s="40" t="s">
        <v>970</v>
      </c>
      <c r="GV2" s="40" t="s">
        <v>971</v>
      </c>
      <c r="GW2" s="40" t="s">
        <v>972</v>
      </c>
      <c r="GX2" s="40" t="s">
        <v>973</v>
      </c>
      <c r="GY2" s="40" t="s">
        <v>974</v>
      </c>
      <c r="GZ2" s="40" t="s">
        <v>975</v>
      </c>
      <c r="HA2" s="40" t="s">
        <v>976</v>
      </c>
      <c r="HB2" s="40" t="s">
        <v>977</v>
      </c>
      <c r="HC2" s="40" t="s">
        <v>978</v>
      </c>
      <c r="HD2" s="40" t="s">
        <v>979</v>
      </c>
      <c r="HE2" s="40" t="s">
        <v>980</v>
      </c>
      <c r="HF2" s="40" t="s">
        <v>981</v>
      </c>
      <c r="HG2" s="40" t="s">
        <v>982</v>
      </c>
      <c r="HH2" s="40" t="s">
        <v>983</v>
      </c>
      <c r="HI2" s="40" t="s">
        <v>984</v>
      </c>
      <c r="HJ2" s="40" t="s">
        <v>985</v>
      </c>
      <c r="HK2" s="40" t="s">
        <v>986</v>
      </c>
      <c r="HL2" s="40" t="s">
        <v>987</v>
      </c>
      <c r="HM2" s="40" t="s">
        <v>988</v>
      </c>
      <c r="HN2" s="40" t="s">
        <v>989</v>
      </c>
      <c r="HO2" s="40" t="s">
        <v>990</v>
      </c>
      <c r="HP2" s="40" t="s">
        <v>991</v>
      </c>
      <c r="HQ2" s="40" t="s">
        <v>992</v>
      </c>
      <c r="HR2" s="40" t="s">
        <v>993</v>
      </c>
      <c r="HS2" s="40" t="s">
        <v>994</v>
      </c>
      <c r="HT2" s="40" t="s">
        <v>995</v>
      </c>
      <c r="HU2" s="40" t="s">
        <v>996</v>
      </c>
      <c r="HV2" s="40" t="s">
        <v>997</v>
      </c>
      <c r="HW2" s="40" t="s">
        <v>998</v>
      </c>
      <c r="HX2" s="40" t="s">
        <v>999</v>
      </c>
      <c r="HY2" s="40" t="s">
        <v>1000</v>
      </c>
      <c r="HZ2" s="40" t="s">
        <v>1001</v>
      </c>
      <c r="IA2" s="40" t="s">
        <v>1002</v>
      </c>
      <c r="IB2" s="40" t="s">
        <v>1003</v>
      </c>
      <c r="IC2" s="40" t="s">
        <v>1004</v>
      </c>
      <c r="ID2" s="40" t="s">
        <v>1005</v>
      </c>
      <c r="IE2" s="40" t="s">
        <v>1006</v>
      </c>
      <c r="IF2" s="40" t="s">
        <v>1007</v>
      </c>
      <c r="IG2" s="40" t="s">
        <v>1008</v>
      </c>
      <c r="IH2" s="40" t="s">
        <v>1009</v>
      </c>
      <c r="II2" s="40" t="s">
        <v>1010</v>
      </c>
      <c r="IJ2" s="40" t="s">
        <v>1011</v>
      </c>
      <c r="IK2" s="40" t="s">
        <v>1012</v>
      </c>
      <c r="IL2" s="40" t="s">
        <v>1013</v>
      </c>
      <c r="IM2" s="40" t="s">
        <v>1014</v>
      </c>
      <c r="IN2" s="40" t="s">
        <v>1015</v>
      </c>
      <c r="IO2" s="40" t="s">
        <v>1016</v>
      </c>
      <c r="IP2" s="40" t="s">
        <v>1017</v>
      </c>
      <c r="IQ2" s="40" t="s">
        <v>1018</v>
      </c>
      <c r="IR2" s="40" t="s">
        <v>1019</v>
      </c>
      <c r="IS2" s="40" t="s">
        <v>1020</v>
      </c>
      <c r="IT2" s="40" t="s">
        <v>1021</v>
      </c>
      <c r="IU2" s="40" t="s">
        <v>1022</v>
      </c>
      <c r="IV2" s="40" t="s">
        <v>1023</v>
      </c>
    </row>
    <row r="3" spans="1:256" s="42" customFormat="1" ht="20.100000000000001" customHeight="1" x14ac:dyDescent="0.25">
      <c r="A3" s="324">
        <v>100</v>
      </c>
      <c r="B3" s="325" t="s">
        <v>1309</v>
      </c>
      <c r="C3" s="41"/>
    </row>
    <row r="4" spans="1:256" s="42" customFormat="1" ht="20.100000000000001" customHeight="1" x14ac:dyDescent="0.25">
      <c r="A4" s="303">
        <v>101</v>
      </c>
      <c r="B4" s="304" t="s">
        <v>1644</v>
      </c>
      <c r="C4" s="41"/>
    </row>
    <row r="5" spans="1:256" s="42" customFormat="1" ht="20.100000000000001" customHeight="1" x14ac:dyDescent="0.25">
      <c r="A5" s="303">
        <v>102</v>
      </c>
      <c r="B5" s="304" t="s">
        <v>1647</v>
      </c>
      <c r="C5" s="41"/>
    </row>
    <row r="6" spans="1:256" s="42" customFormat="1" ht="20.100000000000001" customHeight="1" x14ac:dyDescent="0.25">
      <c r="A6" s="303">
        <v>103</v>
      </c>
      <c r="B6" s="304" t="s">
        <v>1648</v>
      </c>
      <c r="C6" s="41"/>
    </row>
    <row r="7" spans="1:256" s="42" customFormat="1" ht="20.100000000000001" customHeight="1" x14ac:dyDescent="0.25">
      <c r="A7" s="303">
        <v>104</v>
      </c>
      <c r="B7" s="304" t="s">
        <v>2</v>
      </c>
      <c r="C7" s="41"/>
    </row>
    <row r="8" spans="1:256" s="42" customFormat="1" ht="20.100000000000001" customHeight="1" x14ac:dyDescent="0.25">
      <c r="A8" s="303">
        <v>105</v>
      </c>
      <c r="B8" s="304" t="s">
        <v>1645</v>
      </c>
      <c r="C8" s="41"/>
    </row>
    <row r="9" spans="1:256" s="42" customFormat="1" ht="20.100000000000001" customHeight="1" x14ac:dyDescent="0.25">
      <c r="A9" s="303">
        <v>106</v>
      </c>
      <c r="B9" s="304" t="s">
        <v>1646</v>
      </c>
      <c r="C9" s="41"/>
    </row>
    <row r="10" spans="1:256" s="42" customFormat="1" ht="20.100000000000001" customHeight="1" x14ac:dyDescent="0.25">
      <c r="A10" s="303">
        <v>107</v>
      </c>
      <c r="B10" s="304" t="s">
        <v>1711</v>
      </c>
      <c r="C10" s="41"/>
    </row>
    <row r="11" spans="1:256" s="42" customFormat="1" ht="20.100000000000001" customHeight="1" x14ac:dyDescent="0.25">
      <c r="A11" s="324">
        <v>200</v>
      </c>
      <c r="B11" s="325" t="s">
        <v>40</v>
      </c>
      <c r="C11" s="41"/>
    </row>
    <row r="12" spans="1:256" s="42" customFormat="1" ht="20.100000000000001" customHeight="1" x14ac:dyDescent="0.25">
      <c r="A12" s="303">
        <v>201</v>
      </c>
      <c r="B12" s="304" t="s">
        <v>1743</v>
      </c>
      <c r="C12" s="41"/>
    </row>
    <row r="13" spans="1:256" s="42" customFormat="1" ht="20.100000000000001" customHeight="1" x14ac:dyDescent="0.25">
      <c r="A13" s="303">
        <v>202</v>
      </c>
      <c r="B13" s="304" t="s">
        <v>1744</v>
      </c>
      <c r="C13" s="41"/>
    </row>
    <row r="14" spans="1:256" s="42" customFormat="1" ht="20.100000000000001" customHeight="1" x14ac:dyDescent="0.25">
      <c r="A14" s="303">
        <v>203</v>
      </c>
      <c r="B14" s="304" t="s">
        <v>1745</v>
      </c>
      <c r="C14" s="41"/>
    </row>
    <row r="15" spans="1:256" s="42" customFormat="1" ht="20.100000000000001" customHeight="1" x14ac:dyDescent="0.25">
      <c r="A15" s="303">
        <v>209</v>
      </c>
      <c r="B15" s="304" t="s">
        <v>1033</v>
      </c>
      <c r="C15" s="41"/>
    </row>
    <row r="16" spans="1:256" s="42" customFormat="1" ht="20.100000000000001" customHeight="1" x14ac:dyDescent="0.25">
      <c r="A16" s="326">
        <v>400</v>
      </c>
      <c r="B16" s="327" t="s">
        <v>41</v>
      </c>
      <c r="C16" s="41"/>
    </row>
    <row r="17" spans="1:256" s="42" customFormat="1" ht="20.100000000000001" customHeight="1" x14ac:dyDescent="0.25">
      <c r="A17" s="305">
        <v>401</v>
      </c>
      <c r="B17" s="306" t="s">
        <v>1712</v>
      </c>
      <c r="C17" s="41"/>
    </row>
    <row r="18" spans="1:256" s="42" customFormat="1" ht="20.100000000000001" customHeight="1" x14ac:dyDescent="0.25">
      <c r="A18" s="326">
        <v>500</v>
      </c>
      <c r="B18" s="327" t="s">
        <v>42</v>
      </c>
      <c r="C18" s="41"/>
    </row>
    <row r="19" spans="1:256" s="42" customFormat="1" ht="20.100000000000001" customHeight="1" x14ac:dyDescent="0.25">
      <c r="A19" s="305">
        <v>501</v>
      </c>
      <c r="B19" s="306" t="s">
        <v>1024</v>
      </c>
      <c r="C19" s="41"/>
    </row>
    <row r="20" spans="1:256" s="42" customFormat="1" ht="20.100000000000001" customHeight="1" x14ac:dyDescent="0.25">
      <c r="A20" s="305">
        <v>502</v>
      </c>
      <c r="B20" s="306" t="s">
        <v>1025</v>
      </c>
      <c r="C20" s="41"/>
    </row>
    <row r="21" spans="1:256" s="42" customFormat="1" ht="20.100000000000001" customHeight="1" x14ac:dyDescent="0.25">
      <c r="A21" s="305">
        <v>503</v>
      </c>
      <c r="B21" s="306" t="s">
        <v>1026</v>
      </c>
      <c r="C21" s="41"/>
    </row>
    <row r="22" spans="1:256" s="42" customFormat="1" ht="20.100000000000001" customHeight="1" x14ac:dyDescent="0.25">
      <c r="A22" s="305">
        <v>504</v>
      </c>
      <c r="B22" s="306" t="s">
        <v>1027</v>
      </c>
      <c r="C22" s="41"/>
    </row>
    <row r="23" spans="1:256" s="42" customFormat="1" ht="20.100000000000001" customHeight="1" x14ac:dyDescent="0.25">
      <c r="A23" s="305">
        <v>505</v>
      </c>
      <c r="B23" s="304" t="s">
        <v>1028</v>
      </c>
      <c r="C23" s="43">
        <v>404</v>
      </c>
      <c r="D23" s="45" t="s">
        <v>1028</v>
      </c>
      <c r="E23" s="46">
        <v>404</v>
      </c>
      <c r="F23" s="45" t="s">
        <v>1028</v>
      </c>
      <c r="G23" s="46">
        <v>404</v>
      </c>
      <c r="H23" s="45" t="s">
        <v>1028</v>
      </c>
      <c r="I23" s="46">
        <v>404</v>
      </c>
      <c r="J23" s="45" t="s">
        <v>1028</v>
      </c>
      <c r="K23" s="46">
        <v>404</v>
      </c>
      <c r="L23" s="45" t="s">
        <v>1028</v>
      </c>
      <c r="M23" s="46">
        <v>404</v>
      </c>
      <c r="N23" s="45" t="s">
        <v>1028</v>
      </c>
      <c r="O23" s="46">
        <v>404</v>
      </c>
      <c r="P23" s="45" t="s">
        <v>1028</v>
      </c>
      <c r="Q23" s="46">
        <v>404</v>
      </c>
      <c r="R23" s="45" t="s">
        <v>1028</v>
      </c>
      <c r="S23" s="46">
        <v>404</v>
      </c>
      <c r="T23" s="45" t="s">
        <v>1028</v>
      </c>
      <c r="U23" s="46">
        <v>404</v>
      </c>
      <c r="V23" s="45" t="s">
        <v>1028</v>
      </c>
      <c r="W23" s="46">
        <v>404</v>
      </c>
      <c r="X23" s="45" t="s">
        <v>1028</v>
      </c>
      <c r="Y23" s="46">
        <v>404</v>
      </c>
      <c r="Z23" s="45" t="s">
        <v>1028</v>
      </c>
      <c r="AA23" s="46">
        <v>404</v>
      </c>
      <c r="AB23" s="45" t="s">
        <v>1028</v>
      </c>
      <c r="AC23" s="46">
        <v>404</v>
      </c>
      <c r="AD23" s="45" t="s">
        <v>1028</v>
      </c>
      <c r="AE23" s="46">
        <v>404</v>
      </c>
      <c r="AF23" s="45" t="s">
        <v>1028</v>
      </c>
      <c r="AG23" s="46">
        <v>404</v>
      </c>
      <c r="AH23" s="45" t="s">
        <v>1028</v>
      </c>
      <c r="AI23" s="46">
        <v>404</v>
      </c>
      <c r="AJ23" s="45" t="s">
        <v>1028</v>
      </c>
      <c r="AK23" s="46">
        <v>404</v>
      </c>
      <c r="AL23" s="45" t="s">
        <v>1028</v>
      </c>
      <c r="AM23" s="46">
        <v>404</v>
      </c>
      <c r="AN23" s="45" t="s">
        <v>1028</v>
      </c>
      <c r="AO23" s="46">
        <v>404</v>
      </c>
      <c r="AP23" s="45" t="s">
        <v>1028</v>
      </c>
      <c r="AQ23" s="46">
        <v>404</v>
      </c>
      <c r="AR23" s="45" t="s">
        <v>1028</v>
      </c>
      <c r="AS23" s="46">
        <v>404</v>
      </c>
      <c r="AT23" s="45" t="s">
        <v>1028</v>
      </c>
      <c r="AU23" s="46">
        <v>404</v>
      </c>
      <c r="AV23" s="45" t="s">
        <v>1028</v>
      </c>
      <c r="AW23" s="46">
        <v>404</v>
      </c>
      <c r="AX23" s="45" t="s">
        <v>1028</v>
      </c>
      <c r="AY23" s="46">
        <v>404</v>
      </c>
      <c r="AZ23" s="45" t="s">
        <v>1028</v>
      </c>
      <c r="BA23" s="46">
        <v>404</v>
      </c>
      <c r="BB23" s="45" t="s">
        <v>1028</v>
      </c>
      <c r="BC23" s="46">
        <v>404</v>
      </c>
      <c r="BD23" s="45" t="s">
        <v>1028</v>
      </c>
      <c r="BE23" s="46">
        <v>404</v>
      </c>
      <c r="BF23" s="45" t="s">
        <v>1028</v>
      </c>
      <c r="BG23" s="46">
        <v>404</v>
      </c>
      <c r="BH23" s="45" t="s">
        <v>1028</v>
      </c>
      <c r="BI23" s="46">
        <v>404</v>
      </c>
      <c r="BJ23" s="45" t="s">
        <v>1028</v>
      </c>
      <c r="BK23" s="46">
        <v>404</v>
      </c>
      <c r="BL23" s="45" t="s">
        <v>1028</v>
      </c>
      <c r="BM23" s="46">
        <v>404</v>
      </c>
      <c r="BN23" s="45" t="s">
        <v>1028</v>
      </c>
      <c r="BO23" s="46">
        <v>404</v>
      </c>
      <c r="BP23" s="45" t="s">
        <v>1028</v>
      </c>
      <c r="BQ23" s="46">
        <v>404</v>
      </c>
      <c r="BR23" s="45" t="s">
        <v>1028</v>
      </c>
      <c r="BS23" s="46">
        <v>404</v>
      </c>
      <c r="BT23" s="45" t="s">
        <v>1028</v>
      </c>
      <c r="BU23" s="46">
        <v>404</v>
      </c>
      <c r="BV23" s="45" t="s">
        <v>1028</v>
      </c>
      <c r="BW23" s="46">
        <v>404</v>
      </c>
      <c r="BX23" s="45" t="s">
        <v>1028</v>
      </c>
      <c r="BY23" s="46">
        <v>404</v>
      </c>
      <c r="BZ23" s="45" t="s">
        <v>1028</v>
      </c>
      <c r="CA23" s="46">
        <v>404</v>
      </c>
      <c r="CB23" s="45" t="s">
        <v>1028</v>
      </c>
      <c r="CC23" s="46">
        <v>404</v>
      </c>
      <c r="CD23" s="45" t="s">
        <v>1028</v>
      </c>
      <c r="CE23" s="46">
        <v>404</v>
      </c>
      <c r="CF23" s="45" t="s">
        <v>1028</v>
      </c>
      <c r="CG23" s="46">
        <v>404</v>
      </c>
      <c r="CH23" s="45" t="s">
        <v>1028</v>
      </c>
      <c r="CI23" s="46">
        <v>404</v>
      </c>
      <c r="CJ23" s="45" t="s">
        <v>1028</v>
      </c>
      <c r="CK23" s="46">
        <v>404</v>
      </c>
      <c r="CL23" s="45" t="s">
        <v>1028</v>
      </c>
      <c r="CM23" s="46">
        <v>404</v>
      </c>
      <c r="CN23" s="45" t="s">
        <v>1028</v>
      </c>
      <c r="CO23" s="46">
        <v>404</v>
      </c>
      <c r="CP23" s="45" t="s">
        <v>1028</v>
      </c>
      <c r="CQ23" s="46">
        <v>404</v>
      </c>
      <c r="CR23" s="45" t="s">
        <v>1028</v>
      </c>
      <c r="CS23" s="46">
        <v>404</v>
      </c>
      <c r="CT23" s="45" t="s">
        <v>1028</v>
      </c>
      <c r="CU23" s="46">
        <v>404</v>
      </c>
      <c r="CV23" s="45" t="s">
        <v>1028</v>
      </c>
      <c r="CW23" s="46">
        <v>404</v>
      </c>
      <c r="CX23" s="45" t="s">
        <v>1028</v>
      </c>
      <c r="CY23" s="46">
        <v>404</v>
      </c>
      <c r="CZ23" s="45" t="s">
        <v>1028</v>
      </c>
      <c r="DA23" s="46">
        <v>404</v>
      </c>
      <c r="DB23" s="45" t="s">
        <v>1028</v>
      </c>
      <c r="DC23" s="46">
        <v>404</v>
      </c>
      <c r="DD23" s="45" t="s">
        <v>1028</v>
      </c>
      <c r="DE23" s="46">
        <v>404</v>
      </c>
      <c r="DF23" s="45" t="s">
        <v>1028</v>
      </c>
      <c r="DG23" s="46">
        <v>404</v>
      </c>
      <c r="DH23" s="45" t="s">
        <v>1028</v>
      </c>
      <c r="DI23" s="46">
        <v>404</v>
      </c>
      <c r="DJ23" s="45" t="s">
        <v>1028</v>
      </c>
      <c r="DK23" s="46">
        <v>404</v>
      </c>
      <c r="DL23" s="45" t="s">
        <v>1028</v>
      </c>
      <c r="DM23" s="46">
        <v>404</v>
      </c>
      <c r="DN23" s="45" t="s">
        <v>1028</v>
      </c>
      <c r="DO23" s="46">
        <v>404</v>
      </c>
      <c r="DP23" s="45" t="s">
        <v>1028</v>
      </c>
      <c r="DQ23" s="46">
        <v>404</v>
      </c>
      <c r="DR23" s="45" t="s">
        <v>1028</v>
      </c>
      <c r="DS23" s="46">
        <v>404</v>
      </c>
      <c r="DT23" s="45" t="s">
        <v>1028</v>
      </c>
      <c r="DU23" s="46">
        <v>404</v>
      </c>
      <c r="DV23" s="45" t="s">
        <v>1028</v>
      </c>
      <c r="DW23" s="46">
        <v>404</v>
      </c>
      <c r="DX23" s="45" t="s">
        <v>1028</v>
      </c>
      <c r="DY23" s="46">
        <v>404</v>
      </c>
      <c r="DZ23" s="45" t="s">
        <v>1028</v>
      </c>
      <c r="EA23" s="46">
        <v>404</v>
      </c>
      <c r="EB23" s="45" t="s">
        <v>1028</v>
      </c>
      <c r="EC23" s="46">
        <v>404</v>
      </c>
      <c r="ED23" s="45" t="s">
        <v>1028</v>
      </c>
      <c r="EE23" s="46">
        <v>404</v>
      </c>
      <c r="EF23" s="45" t="s">
        <v>1028</v>
      </c>
      <c r="EG23" s="46">
        <v>404</v>
      </c>
      <c r="EH23" s="45" t="s">
        <v>1028</v>
      </c>
      <c r="EI23" s="46">
        <v>404</v>
      </c>
      <c r="EJ23" s="45" t="s">
        <v>1028</v>
      </c>
      <c r="EK23" s="46">
        <v>404</v>
      </c>
      <c r="EL23" s="45" t="s">
        <v>1028</v>
      </c>
      <c r="EM23" s="46">
        <v>404</v>
      </c>
      <c r="EN23" s="45" t="s">
        <v>1028</v>
      </c>
      <c r="EO23" s="46">
        <v>404</v>
      </c>
      <c r="EP23" s="45" t="s">
        <v>1028</v>
      </c>
      <c r="EQ23" s="46">
        <v>404</v>
      </c>
      <c r="ER23" s="45" t="s">
        <v>1028</v>
      </c>
      <c r="ES23" s="46">
        <v>404</v>
      </c>
      <c r="ET23" s="45" t="s">
        <v>1028</v>
      </c>
      <c r="EU23" s="46">
        <v>404</v>
      </c>
      <c r="EV23" s="45" t="s">
        <v>1028</v>
      </c>
      <c r="EW23" s="46">
        <v>404</v>
      </c>
      <c r="EX23" s="45" t="s">
        <v>1028</v>
      </c>
      <c r="EY23" s="46">
        <v>404</v>
      </c>
      <c r="EZ23" s="45" t="s">
        <v>1028</v>
      </c>
      <c r="FA23" s="46">
        <v>404</v>
      </c>
      <c r="FB23" s="45" t="s">
        <v>1028</v>
      </c>
      <c r="FC23" s="46">
        <v>404</v>
      </c>
      <c r="FD23" s="45" t="s">
        <v>1028</v>
      </c>
      <c r="FE23" s="46">
        <v>404</v>
      </c>
      <c r="FF23" s="45" t="s">
        <v>1028</v>
      </c>
      <c r="FG23" s="46">
        <v>404</v>
      </c>
      <c r="FH23" s="45" t="s">
        <v>1028</v>
      </c>
      <c r="FI23" s="46">
        <v>404</v>
      </c>
      <c r="FJ23" s="45" t="s">
        <v>1028</v>
      </c>
      <c r="FK23" s="46">
        <v>404</v>
      </c>
      <c r="FL23" s="45" t="s">
        <v>1028</v>
      </c>
      <c r="FM23" s="46">
        <v>404</v>
      </c>
      <c r="FN23" s="45" t="s">
        <v>1028</v>
      </c>
      <c r="FO23" s="46">
        <v>404</v>
      </c>
      <c r="FP23" s="45" t="s">
        <v>1028</v>
      </c>
      <c r="FQ23" s="46">
        <v>404</v>
      </c>
      <c r="FR23" s="45" t="s">
        <v>1028</v>
      </c>
      <c r="FS23" s="46">
        <v>404</v>
      </c>
      <c r="FT23" s="45" t="s">
        <v>1028</v>
      </c>
      <c r="FU23" s="46">
        <v>404</v>
      </c>
      <c r="FV23" s="45" t="s">
        <v>1028</v>
      </c>
      <c r="FW23" s="46">
        <v>404</v>
      </c>
      <c r="FX23" s="45" t="s">
        <v>1028</v>
      </c>
      <c r="FY23" s="46">
        <v>404</v>
      </c>
      <c r="FZ23" s="45" t="s">
        <v>1028</v>
      </c>
      <c r="GA23" s="46">
        <v>404</v>
      </c>
      <c r="GB23" s="45" t="s">
        <v>1028</v>
      </c>
      <c r="GC23" s="46">
        <v>404</v>
      </c>
      <c r="GD23" s="45" t="s">
        <v>1028</v>
      </c>
      <c r="GE23" s="46">
        <v>404</v>
      </c>
      <c r="GF23" s="45" t="s">
        <v>1028</v>
      </c>
      <c r="GG23" s="46">
        <v>404</v>
      </c>
      <c r="GH23" s="45" t="s">
        <v>1028</v>
      </c>
      <c r="GI23" s="46">
        <v>404</v>
      </c>
      <c r="GJ23" s="45" t="s">
        <v>1028</v>
      </c>
      <c r="GK23" s="46">
        <v>404</v>
      </c>
      <c r="GL23" s="45" t="s">
        <v>1028</v>
      </c>
      <c r="GM23" s="46">
        <v>404</v>
      </c>
      <c r="GN23" s="45" t="s">
        <v>1028</v>
      </c>
      <c r="GO23" s="46">
        <v>404</v>
      </c>
      <c r="GP23" s="45" t="s">
        <v>1028</v>
      </c>
      <c r="GQ23" s="46">
        <v>404</v>
      </c>
      <c r="GR23" s="45" t="s">
        <v>1028</v>
      </c>
      <c r="GS23" s="46">
        <v>404</v>
      </c>
      <c r="GT23" s="45" t="s">
        <v>1028</v>
      </c>
      <c r="GU23" s="46">
        <v>404</v>
      </c>
      <c r="GV23" s="45" t="s">
        <v>1028</v>
      </c>
      <c r="GW23" s="46">
        <v>404</v>
      </c>
      <c r="GX23" s="45" t="s">
        <v>1028</v>
      </c>
      <c r="GY23" s="46">
        <v>404</v>
      </c>
      <c r="GZ23" s="45" t="s">
        <v>1028</v>
      </c>
      <c r="HA23" s="46">
        <v>404</v>
      </c>
      <c r="HB23" s="45" t="s">
        <v>1028</v>
      </c>
      <c r="HC23" s="46">
        <v>404</v>
      </c>
      <c r="HD23" s="45" t="s">
        <v>1028</v>
      </c>
      <c r="HE23" s="46">
        <v>404</v>
      </c>
      <c r="HF23" s="45" t="s">
        <v>1028</v>
      </c>
      <c r="HG23" s="46">
        <v>404</v>
      </c>
      <c r="HH23" s="45" t="s">
        <v>1028</v>
      </c>
      <c r="HI23" s="46">
        <v>404</v>
      </c>
      <c r="HJ23" s="45" t="s">
        <v>1028</v>
      </c>
      <c r="HK23" s="46">
        <v>404</v>
      </c>
      <c r="HL23" s="45" t="s">
        <v>1028</v>
      </c>
      <c r="HM23" s="46">
        <v>404</v>
      </c>
      <c r="HN23" s="45" t="s">
        <v>1028</v>
      </c>
      <c r="HO23" s="46">
        <v>404</v>
      </c>
      <c r="HP23" s="45" t="s">
        <v>1028</v>
      </c>
      <c r="HQ23" s="46">
        <v>404</v>
      </c>
      <c r="HR23" s="45" t="s">
        <v>1028</v>
      </c>
      <c r="HS23" s="46">
        <v>404</v>
      </c>
      <c r="HT23" s="45" t="s">
        <v>1028</v>
      </c>
      <c r="HU23" s="46">
        <v>404</v>
      </c>
      <c r="HV23" s="45" t="s">
        <v>1028</v>
      </c>
      <c r="HW23" s="46">
        <v>404</v>
      </c>
      <c r="HX23" s="45" t="s">
        <v>1028</v>
      </c>
      <c r="HY23" s="46">
        <v>404</v>
      </c>
      <c r="HZ23" s="45" t="s">
        <v>1028</v>
      </c>
      <c r="IA23" s="46">
        <v>404</v>
      </c>
      <c r="IB23" s="45" t="s">
        <v>1028</v>
      </c>
      <c r="IC23" s="46">
        <v>404</v>
      </c>
      <c r="ID23" s="45" t="s">
        <v>1028</v>
      </c>
      <c r="IE23" s="46">
        <v>404</v>
      </c>
      <c r="IF23" s="45" t="s">
        <v>1028</v>
      </c>
      <c r="IG23" s="46">
        <v>404</v>
      </c>
      <c r="IH23" s="45" t="s">
        <v>1028</v>
      </c>
      <c r="II23" s="46">
        <v>404</v>
      </c>
      <c r="IJ23" s="45" t="s">
        <v>1028</v>
      </c>
      <c r="IK23" s="46">
        <v>404</v>
      </c>
      <c r="IL23" s="45" t="s">
        <v>1028</v>
      </c>
      <c r="IM23" s="46">
        <v>404</v>
      </c>
      <c r="IN23" s="45" t="s">
        <v>1028</v>
      </c>
      <c r="IO23" s="46">
        <v>404</v>
      </c>
      <c r="IP23" s="45" t="s">
        <v>1028</v>
      </c>
      <c r="IQ23" s="46">
        <v>404</v>
      </c>
      <c r="IR23" s="45" t="s">
        <v>1028</v>
      </c>
      <c r="IS23" s="46">
        <v>404</v>
      </c>
      <c r="IT23" s="45" t="s">
        <v>1028</v>
      </c>
      <c r="IU23" s="46">
        <v>404</v>
      </c>
      <c r="IV23" s="45" t="s">
        <v>1028</v>
      </c>
    </row>
    <row r="24" spans="1:256" s="42" customFormat="1" ht="20.100000000000001" customHeight="1" x14ac:dyDescent="0.25">
      <c r="A24" s="305">
        <v>506</v>
      </c>
      <c r="B24" s="306" t="s">
        <v>1713</v>
      </c>
      <c r="C24" s="41"/>
    </row>
    <row r="25" spans="1:256" s="42" customFormat="1" ht="20.100000000000001" customHeight="1" x14ac:dyDescent="0.25">
      <c r="A25" s="43">
        <v>509</v>
      </c>
      <c r="B25" s="389" t="s">
        <v>1029</v>
      </c>
      <c r="C25" s="41"/>
    </row>
    <row r="26" spans="1:256" s="42" customFormat="1" ht="20.100000000000001" customHeight="1" x14ac:dyDescent="0.25">
      <c r="A26" s="324">
        <v>600</v>
      </c>
      <c r="B26" s="328" t="s">
        <v>43</v>
      </c>
      <c r="C26" s="41"/>
    </row>
    <row r="27" spans="1:256" s="42" customFormat="1" ht="20.100000000000001" customHeight="1" x14ac:dyDescent="0.25">
      <c r="A27" s="303">
        <v>601</v>
      </c>
      <c r="B27" s="307" t="s">
        <v>1030</v>
      </c>
      <c r="C27" s="41"/>
    </row>
    <row r="28" spans="1:256" s="42" customFormat="1" ht="20.100000000000001" customHeight="1" x14ac:dyDescent="0.25">
      <c r="A28" s="303">
        <v>602</v>
      </c>
      <c r="B28" s="307" t="s">
        <v>1031</v>
      </c>
      <c r="C28" s="41"/>
    </row>
    <row r="29" spans="1:256" s="42" customFormat="1" ht="20.100000000000001" customHeight="1" x14ac:dyDescent="0.25">
      <c r="A29" s="305">
        <v>603</v>
      </c>
      <c r="B29" s="306" t="s">
        <v>1714</v>
      </c>
      <c r="C29" s="41"/>
    </row>
    <row r="30" spans="1:256" s="42" customFormat="1" ht="20.100000000000001" customHeight="1" x14ac:dyDescent="0.25">
      <c r="A30" s="303">
        <v>609</v>
      </c>
      <c r="B30" s="307" t="s">
        <v>1032</v>
      </c>
      <c r="C30" s="41"/>
    </row>
    <row r="31" spans="1:256" s="42" customFormat="1" ht="20.100000000000001" customHeight="1" x14ac:dyDescent="0.25">
      <c r="A31" s="324">
        <v>700</v>
      </c>
      <c r="B31" s="325" t="s">
        <v>756</v>
      </c>
      <c r="C31" s="41"/>
    </row>
    <row r="32" spans="1:256" s="42" customFormat="1" ht="20.100000000000001" customHeight="1" x14ac:dyDescent="0.25">
      <c r="A32" s="303">
        <v>701</v>
      </c>
      <c r="B32" s="304" t="s">
        <v>1715</v>
      </c>
      <c r="C32" s="41"/>
    </row>
    <row r="33" spans="1:3" s="42" customFormat="1" ht="20.100000000000001" customHeight="1" x14ac:dyDescent="0.25">
      <c r="A33" s="303">
        <v>702</v>
      </c>
      <c r="B33" s="304" t="s">
        <v>1034</v>
      </c>
      <c r="C33" s="41"/>
    </row>
    <row r="34" spans="1:3" s="42" customFormat="1" ht="20.100000000000001" customHeight="1" x14ac:dyDescent="0.25">
      <c r="A34" s="303">
        <v>703</v>
      </c>
      <c r="B34" s="304" t="s">
        <v>1035</v>
      </c>
      <c r="C34" s="41"/>
    </row>
    <row r="35" spans="1:3" s="42" customFormat="1" ht="20.100000000000001" customHeight="1" x14ac:dyDescent="0.25">
      <c r="A35" s="303">
        <v>704</v>
      </c>
      <c r="B35" s="304" t="s">
        <v>1036</v>
      </c>
      <c r="C35" s="41"/>
    </row>
    <row r="36" spans="1:3" s="42" customFormat="1" ht="20.100000000000001" customHeight="1" x14ac:dyDescent="0.25">
      <c r="A36" s="303">
        <v>709</v>
      </c>
      <c r="B36" s="304" t="s">
        <v>179</v>
      </c>
      <c r="C36" s="41"/>
    </row>
    <row r="37" spans="1:3" ht="15.75" x14ac:dyDescent="0.25"/>
    <row r="38" spans="1:3" s="47" customFormat="1" ht="15.75" x14ac:dyDescent="0.25">
      <c r="B38" s="44"/>
    </row>
    <row r="39" spans="1:3" s="47" customFormat="1" ht="15.75" x14ac:dyDescent="0.25">
      <c r="B39" s="44"/>
    </row>
    <row r="40" spans="1:3" s="47" customFormat="1" ht="15.75" x14ac:dyDescent="0.25">
      <c r="B40" s="44"/>
    </row>
    <row r="41" spans="1:3" s="47" customFormat="1" ht="15.75" x14ac:dyDescent="0.25">
      <c r="B41" s="44"/>
    </row>
    <row r="42" spans="1:3" s="47" customFormat="1" ht="15.75" x14ac:dyDescent="0.25">
      <c r="B42" s="44"/>
    </row>
    <row r="43" spans="1:3" s="47" customFormat="1" ht="15.75" x14ac:dyDescent="0.25">
      <c r="B43" s="44"/>
    </row>
    <row r="44" spans="1:3" s="47" customFormat="1" ht="15.75" x14ac:dyDescent="0.25">
      <c r="B44" s="44"/>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C5" sqref="C5"/>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654" t="s">
        <v>1710</v>
      </c>
      <c r="B1" s="654"/>
      <c r="C1" s="654"/>
      <c r="D1" s="654"/>
      <c r="E1" s="309"/>
    </row>
    <row r="2" spans="1:5" ht="36" customHeight="1" thickBot="1" x14ac:dyDescent="0.3">
      <c r="A2" s="344" t="s">
        <v>1649</v>
      </c>
      <c r="B2" s="660" t="s">
        <v>1650</v>
      </c>
      <c r="C2" s="660"/>
      <c r="D2" s="345" t="s">
        <v>1651</v>
      </c>
      <c r="E2" s="308"/>
    </row>
    <row r="3" spans="1:5" ht="15" customHeight="1" x14ac:dyDescent="0.25">
      <c r="A3" s="658" t="s">
        <v>1652</v>
      </c>
      <c r="B3" s="346" t="s">
        <v>1659</v>
      </c>
      <c r="C3" s="347"/>
      <c r="D3" s="662" t="s">
        <v>1664</v>
      </c>
    </row>
    <row r="4" spans="1:5" x14ac:dyDescent="0.25">
      <c r="A4" s="661"/>
      <c r="B4" s="310" t="s">
        <v>1653</v>
      </c>
      <c r="C4" s="311" t="s">
        <v>1660</v>
      </c>
      <c r="D4" s="663"/>
    </row>
    <row r="5" spans="1:5" x14ac:dyDescent="0.25">
      <c r="A5" s="661"/>
      <c r="B5" s="312" t="s">
        <v>1653</v>
      </c>
      <c r="C5" s="313" t="s">
        <v>1661</v>
      </c>
      <c r="D5" s="664"/>
    </row>
    <row r="6" spans="1:5" ht="39" customHeight="1" thickBot="1" x14ac:dyDescent="0.3">
      <c r="A6" s="659"/>
      <c r="B6" s="348" t="s">
        <v>1653</v>
      </c>
      <c r="C6" s="349" t="s">
        <v>1662</v>
      </c>
      <c r="D6" s="350" t="s">
        <v>1665</v>
      </c>
    </row>
    <row r="7" spans="1:5" ht="4.5" customHeight="1" thickBot="1" x14ac:dyDescent="0.3">
      <c r="A7" s="362"/>
      <c r="B7" s="362"/>
      <c r="C7" s="366"/>
      <c r="D7" s="367"/>
    </row>
    <row r="8" spans="1:5" ht="116.25" customHeight="1" x14ac:dyDescent="0.25">
      <c r="A8" s="665" t="s">
        <v>1654</v>
      </c>
      <c r="B8" s="351" t="s">
        <v>1653</v>
      </c>
      <c r="C8" s="352" t="s">
        <v>1663</v>
      </c>
      <c r="D8" s="353" t="s">
        <v>1655</v>
      </c>
    </row>
    <row r="9" spans="1:5" ht="76.5" customHeight="1" x14ac:dyDescent="0.25">
      <c r="A9" s="666"/>
      <c r="B9" s="336" t="s">
        <v>1653</v>
      </c>
      <c r="C9" s="335" t="s">
        <v>1666</v>
      </c>
      <c r="D9" s="338" t="s">
        <v>1716</v>
      </c>
    </row>
    <row r="10" spans="1:5" ht="72" customHeight="1" x14ac:dyDescent="0.25">
      <c r="A10" s="666"/>
      <c r="B10" s="336" t="s">
        <v>1653</v>
      </c>
      <c r="C10" s="337" t="s">
        <v>1667</v>
      </c>
      <c r="D10" s="338" t="s">
        <v>1656</v>
      </c>
    </row>
    <row r="11" spans="1:5" ht="36" customHeight="1" x14ac:dyDescent="0.25">
      <c r="A11" s="666"/>
      <c r="B11" s="336" t="s">
        <v>1653</v>
      </c>
      <c r="C11" s="337" t="s">
        <v>1668</v>
      </c>
      <c r="D11" s="339" t="s">
        <v>1669</v>
      </c>
    </row>
    <row r="12" spans="1:5" ht="56.25" customHeight="1" x14ac:dyDescent="0.25">
      <c r="A12" s="666"/>
      <c r="B12" s="336" t="s">
        <v>1653</v>
      </c>
      <c r="C12" s="337" t="s">
        <v>1670</v>
      </c>
      <c r="D12" s="338" t="s">
        <v>1671</v>
      </c>
    </row>
    <row r="13" spans="1:5" ht="37.5" customHeight="1" x14ac:dyDescent="0.25">
      <c r="A13" s="666"/>
      <c r="B13" s="336" t="s">
        <v>1653</v>
      </c>
      <c r="C13" s="337" t="s">
        <v>1672</v>
      </c>
      <c r="D13" s="338" t="s">
        <v>1674</v>
      </c>
    </row>
    <row r="14" spans="1:5" ht="38.25" customHeight="1" thickBot="1" x14ac:dyDescent="0.3">
      <c r="A14" s="667"/>
      <c r="B14" s="354" t="s">
        <v>1653</v>
      </c>
      <c r="C14" s="355" t="s">
        <v>1673</v>
      </c>
      <c r="D14" s="356" t="s">
        <v>1675</v>
      </c>
    </row>
    <row r="15" spans="1:5" ht="4.5" customHeight="1" thickBot="1" x14ac:dyDescent="0.3">
      <c r="A15" s="236"/>
      <c r="B15" s="368"/>
      <c r="C15" s="369"/>
      <c r="D15" s="370"/>
    </row>
    <row r="16" spans="1:5" ht="43.5" customHeight="1" x14ac:dyDescent="0.25">
      <c r="A16" s="668" t="s">
        <v>1658</v>
      </c>
      <c r="B16" s="357" t="s">
        <v>1653</v>
      </c>
      <c r="C16" s="358" t="s">
        <v>1683</v>
      </c>
      <c r="D16" s="359" t="s">
        <v>1680</v>
      </c>
    </row>
    <row r="17" spans="1:4" ht="50.25" customHeight="1" x14ac:dyDescent="0.25">
      <c r="A17" s="669"/>
      <c r="B17" s="314" t="s">
        <v>1653</v>
      </c>
      <c r="C17" s="315" t="s">
        <v>1684</v>
      </c>
      <c r="D17" s="340" t="s">
        <v>1676</v>
      </c>
    </row>
    <row r="18" spans="1:4" ht="54.75" customHeight="1" thickBot="1" x14ac:dyDescent="0.3">
      <c r="A18" s="670"/>
      <c r="B18" s="341" t="s">
        <v>1653</v>
      </c>
      <c r="C18" s="342" t="s">
        <v>1685</v>
      </c>
      <c r="D18" s="343" t="s">
        <v>1677</v>
      </c>
    </row>
    <row r="19" spans="1:4" ht="4.5" customHeight="1" thickBot="1" x14ac:dyDescent="0.3">
      <c r="A19" s="371"/>
      <c r="B19" s="372"/>
      <c r="C19" s="369"/>
      <c r="D19" s="370"/>
    </row>
    <row r="20" spans="1:4" ht="59.25" customHeight="1" x14ac:dyDescent="0.25">
      <c r="A20" s="656" t="s">
        <v>1678</v>
      </c>
      <c r="B20" s="360" t="s">
        <v>1653</v>
      </c>
      <c r="C20" s="361" t="s">
        <v>1686</v>
      </c>
      <c r="D20" s="353" t="s">
        <v>1688</v>
      </c>
    </row>
    <row r="21" spans="1:4" ht="25.5" customHeight="1" thickBot="1" x14ac:dyDescent="0.3">
      <c r="A21" s="657"/>
      <c r="B21" s="354" t="s">
        <v>1653</v>
      </c>
      <c r="C21" s="355" t="s">
        <v>1687</v>
      </c>
      <c r="D21" s="356" t="s">
        <v>1689</v>
      </c>
    </row>
    <row r="22" spans="1:4" ht="4.5" customHeight="1" thickBot="1" x14ac:dyDescent="0.3">
      <c r="A22" s="373"/>
      <c r="B22" s="363"/>
      <c r="C22" s="364"/>
      <c r="D22" s="365"/>
    </row>
    <row r="23" spans="1:4" ht="37.5" customHeight="1" x14ac:dyDescent="0.25">
      <c r="A23" s="658" t="s">
        <v>1679</v>
      </c>
      <c r="B23" s="357" t="s">
        <v>1653</v>
      </c>
      <c r="C23" s="358" t="s">
        <v>1682</v>
      </c>
      <c r="D23" s="359" t="s">
        <v>1690</v>
      </c>
    </row>
    <row r="24" spans="1:4" ht="29.25" customHeight="1" thickBot="1" x14ac:dyDescent="0.3">
      <c r="A24" s="659"/>
      <c r="B24" s="341" t="s">
        <v>1653</v>
      </c>
      <c r="C24" s="342" t="s">
        <v>1681</v>
      </c>
      <c r="D24" s="343" t="s">
        <v>1691</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C5" sqref="C5:C12"/>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430" t="s">
        <v>1563</v>
      </c>
      <c r="C1" s="431"/>
    </row>
    <row r="2" spans="2:3" ht="18" customHeight="1" x14ac:dyDescent="0.25">
      <c r="B2" s="432"/>
      <c r="C2" s="433"/>
    </row>
    <row r="3" spans="2:3" ht="21" x14ac:dyDescent="0.25">
      <c r="B3" s="112"/>
      <c r="C3" s="113" t="str">
        <f>'Objetivos PMD'!$B$3</f>
        <v>Municipio:  ZAPOTLAN EL GRANDE, JALISCO.</v>
      </c>
    </row>
    <row r="4" spans="2:3" ht="21" x14ac:dyDescent="0.25">
      <c r="B4" s="112" t="s">
        <v>0</v>
      </c>
      <c r="C4" s="114" t="s">
        <v>5</v>
      </c>
    </row>
    <row r="5" spans="2:3" ht="34.5" customHeight="1" x14ac:dyDescent="0.25">
      <c r="B5" s="68">
        <v>1</v>
      </c>
      <c r="C5" s="49" t="s">
        <v>1841</v>
      </c>
    </row>
    <row r="6" spans="2:3" ht="34.5" customHeight="1" x14ac:dyDescent="0.25">
      <c r="B6" s="68">
        <v>2</v>
      </c>
      <c r="C6" s="49" t="s">
        <v>1842</v>
      </c>
    </row>
    <row r="7" spans="2:3" ht="34.5" customHeight="1" x14ac:dyDescent="0.25">
      <c r="B7" s="68">
        <v>3</v>
      </c>
      <c r="C7" s="49" t="s">
        <v>1843</v>
      </c>
    </row>
    <row r="8" spans="2:3" ht="34.5" customHeight="1" x14ac:dyDescent="0.25">
      <c r="B8" s="68">
        <v>4</v>
      </c>
      <c r="C8" s="49" t="s">
        <v>1844</v>
      </c>
    </row>
    <row r="9" spans="2:3" ht="34.5" customHeight="1" x14ac:dyDescent="0.25">
      <c r="B9" s="68">
        <v>5</v>
      </c>
      <c r="C9" s="49" t="s">
        <v>1845</v>
      </c>
    </row>
    <row r="10" spans="2:3" ht="34.5" customHeight="1" x14ac:dyDescent="0.25">
      <c r="B10" s="68">
        <v>6</v>
      </c>
      <c r="C10" s="49" t="s">
        <v>1846</v>
      </c>
    </row>
    <row r="11" spans="2:3" ht="34.5" customHeight="1" x14ac:dyDescent="0.25">
      <c r="B11" s="68">
        <v>7</v>
      </c>
      <c r="C11" s="49" t="s">
        <v>1847</v>
      </c>
    </row>
    <row r="12" spans="2:3" ht="34.5" customHeight="1" x14ac:dyDescent="0.25">
      <c r="B12" s="68">
        <v>8</v>
      </c>
      <c r="C12" s="49" t="s">
        <v>1848</v>
      </c>
    </row>
    <row r="13" spans="2:3" ht="34.5" customHeight="1" x14ac:dyDescent="0.25">
      <c r="B13" s="68">
        <v>9</v>
      </c>
      <c r="C13" s="49"/>
    </row>
    <row r="14" spans="2:3" ht="34.5" customHeight="1" x14ac:dyDescent="0.25">
      <c r="B14" s="68">
        <v>10</v>
      </c>
      <c r="C14" s="49"/>
    </row>
    <row r="15" spans="2:3" ht="34.5" customHeight="1" thickBot="1" x14ac:dyDescent="0.3">
      <c r="B15" s="69">
        <v>11</v>
      </c>
      <c r="C15" s="50"/>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workbookViewId="0">
      <selection activeCell="CQ13" sqref="CQ13"/>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458" t="s">
        <v>1732</v>
      </c>
      <c r="C1" s="459"/>
      <c r="D1" s="459"/>
      <c r="E1" s="459"/>
      <c r="F1" s="459"/>
      <c r="G1" s="459"/>
      <c r="H1" s="459"/>
      <c r="I1" s="459"/>
      <c r="J1" s="459"/>
      <c r="K1" s="459"/>
      <c r="L1" s="459"/>
      <c r="M1" s="459"/>
      <c r="N1" s="459"/>
      <c r="O1" s="459"/>
      <c r="P1" s="459"/>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1"/>
    </row>
    <row r="2" spans="2:83" ht="9" customHeight="1" x14ac:dyDescent="0.25">
      <c r="B2" s="462"/>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4"/>
    </row>
    <row r="3" spans="2:83" ht="15" customHeight="1" x14ac:dyDescent="0.25">
      <c r="B3" s="465" t="s">
        <v>1801</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392"/>
      <c r="BD3" s="392"/>
      <c r="BE3" s="392"/>
      <c r="BF3" s="392"/>
      <c r="BG3" s="392"/>
      <c r="BH3" s="392"/>
      <c r="BI3" s="392"/>
      <c r="BJ3" s="392"/>
      <c r="BK3" s="392"/>
      <c r="BL3" s="392"/>
      <c r="BM3" s="392"/>
      <c r="BN3" s="115"/>
      <c r="BO3" s="115"/>
      <c r="BP3" s="115"/>
      <c r="BQ3" s="115"/>
      <c r="BR3" s="115"/>
      <c r="BS3" s="115"/>
      <c r="BT3" s="115"/>
      <c r="BU3" s="115"/>
      <c r="BV3" s="115"/>
      <c r="BW3" s="115"/>
      <c r="BX3" s="115"/>
      <c r="BY3" s="115"/>
      <c r="BZ3" s="115"/>
      <c r="CA3" s="115"/>
      <c r="CB3" s="115"/>
      <c r="CC3" s="116"/>
      <c r="CD3" s="117"/>
    </row>
    <row r="4" spans="2:83" s="1" customFormat="1" ht="15" customHeight="1" x14ac:dyDescent="0.2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row>
    <row r="5" spans="2:83" ht="22.5" customHeight="1" x14ac:dyDescent="0.25">
      <c r="B5" s="467" t="s">
        <v>1725</v>
      </c>
      <c r="C5" s="467"/>
      <c r="D5" s="467"/>
      <c r="E5" s="467"/>
      <c r="F5" s="467"/>
      <c r="G5" s="467"/>
      <c r="H5" s="467"/>
      <c r="I5" s="467"/>
      <c r="J5" s="467"/>
      <c r="K5" s="467"/>
      <c r="L5" s="467"/>
      <c r="M5" s="467"/>
      <c r="N5" s="467"/>
      <c r="O5" s="467"/>
      <c r="P5" s="467"/>
      <c r="Q5" s="467"/>
      <c r="R5" s="467"/>
      <c r="S5" s="467"/>
      <c r="T5" s="467"/>
      <c r="U5" s="467"/>
      <c r="V5" s="467"/>
      <c r="W5" s="467" t="s">
        <v>1564</v>
      </c>
      <c r="X5" s="467"/>
      <c r="Y5" s="467"/>
      <c r="Z5" s="467"/>
      <c r="AA5" s="467"/>
      <c r="AB5" s="467"/>
      <c r="AC5" s="467"/>
      <c r="AD5" s="467" t="s">
        <v>1733</v>
      </c>
      <c r="AE5" s="467"/>
      <c r="AF5" s="467"/>
      <c r="AG5" s="467"/>
      <c r="AH5" s="467"/>
      <c r="AI5" s="467"/>
      <c r="AJ5" s="467"/>
      <c r="AK5" s="467" t="s">
        <v>1565</v>
      </c>
      <c r="AL5" s="467"/>
      <c r="AM5" s="467"/>
      <c r="AN5" s="467"/>
      <c r="AO5" s="467"/>
      <c r="AP5" s="467"/>
      <c r="AQ5" s="467"/>
      <c r="AR5" s="467"/>
      <c r="AS5" s="467"/>
      <c r="AT5" s="467"/>
      <c r="AU5" s="467"/>
      <c r="AV5" s="467" t="s">
        <v>1566</v>
      </c>
      <c r="AW5" s="467"/>
      <c r="AX5" s="467"/>
      <c r="AY5" s="467"/>
      <c r="AZ5" s="467"/>
      <c r="BA5" s="467"/>
      <c r="BB5" s="467"/>
      <c r="BC5" s="468" t="s">
        <v>1567</v>
      </c>
      <c r="BD5" s="469"/>
      <c r="BE5" s="469"/>
      <c r="BF5" s="469"/>
      <c r="BG5" s="469"/>
      <c r="BH5" s="469"/>
      <c r="BI5" s="469"/>
      <c r="BJ5" s="469"/>
      <c r="BK5" s="469"/>
      <c r="BL5" s="469"/>
      <c r="BM5" s="470"/>
      <c r="BN5" s="457" t="s">
        <v>1313</v>
      </c>
      <c r="BO5" s="457"/>
      <c r="BP5" s="457"/>
      <c r="BQ5" s="457"/>
      <c r="BR5" s="457"/>
      <c r="BS5" s="457"/>
      <c r="BT5" s="457"/>
      <c r="BU5" s="457"/>
      <c r="BV5" s="457"/>
      <c r="BW5" s="457"/>
      <c r="BX5" s="457"/>
      <c r="BY5" s="457"/>
      <c r="BZ5" s="457"/>
      <c r="CA5" s="457"/>
      <c r="CB5" s="457"/>
      <c r="CC5" s="457"/>
      <c r="CD5" s="457"/>
      <c r="CE5" s="457"/>
    </row>
    <row r="6" spans="2:83" ht="21.75" customHeight="1" x14ac:dyDescent="0.25">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71"/>
      <c r="BD6" s="472"/>
      <c r="BE6" s="472"/>
      <c r="BF6" s="472"/>
      <c r="BG6" s="472"/>
      <c r="BH6" s="472"/>
      <c r="BI6" s="472"/>
      <c r="BJ6" s="472"/>
      <c r="BK6" s="472"/>
      <c r="BL6" s="472"/>
      <c r="BM6" s="473"/>
      <c r="BN6" s="457" t="s">
        <v>1310</v>
      </c>
      <c r="BO6" s="457"/>
      <c r="BP6" s="457"/>
      <c r="BQ6" s="457"/>
      <c r="BR6" s="457"/>
      <c r="BS6" s="457"/>
      <c r="BT6" s="457" t="s">
        <v>1311</v>
      </c>
      <c r="BU6" s="457"/>
      <c r="BV6" s="457"/>
      <c r="BW6" s="457"/>
      <c r="BX6" s="457"/>
      <c r="BY6" s="457"/>
      <c r="BZ6" s="457" t="s">
        <v>1312</v>
      </c>
      <c r="CA6" s="457"/>
      <c r="CB6" s="457"/>
      <c r="CC6" s="457"/>
      <c r="CD6" s="457"/>
      <c r="CE6" s="457"/>
    </row>
    <row r="7" spans="2:83" ht="57.95" customHeight="1" x14ac:dyDescent="0.25">
      <c r="B7" s="450" t="s">
        <v>1849</v>
      </c>
      <c r="C7" s="445"/>
      <c r="D7" s="445"/>
      <c r="E7" s="445"/>
      <c r="F7" s="445"/>
      <c r="G7" s="445"/>
      <c r="H7" s="445"/>
      <c r="I7" s="445"/>
      <c r="J7" s="445"/>
      <c r="K7" s="445"/>
      <c r="L7" s="445"/>
      <c r="M7" s="445"/>
      <c r="N7" s="445"/>
      <c r="O7" s="445"/>
      <c r="P7" s="445"/>
      <c r="Q7" s="435"/>
      <c r="R7" s="435"/>
      <c r="S7" s="435"/>
      <c r="T7" s="435"/>
      <c r="U7" s="435"/>
      <c r="V7" s="436"/>
      <c r="W7" s="450" t="s">
        <v>1850</v>
      </c>
      <c r="X7" s="435"/>
      <c r="Y7" s="435"/>
      <c r="Z7" s="435"/>
      <c r="AA7" s="435"/>
      <c r="AB7" s="435"/>
      <c r="AC7" s="436"/>
      <c r="AD7" s="451" t="s">
        <v>1726</v>
      </c>
      <c r="AE7" s="452"/>
      <c r="AF7" s="452"/>
      <c r="AG7" s="452"/>
      <c r="AH7" s="452"/>
      <c r="AI7" s="452"/>
      <c r="AJ7" s="453"/>
      <c r="AK7" s="450" t="s">
        <v>1851</v>
      </c>
      <c r="AL7" s="445"/>
      <c r="AM7" s="445"/>
      <c r="AN7" s="445"/>
      <c r="AO7" s="445"/>
      <c r="AP7" s="435"/>
      <c r="AQ7" s="435"/>
      <c r="AR7" s="435"/>
      <c r="AS7" s="435"/>
      <c r="AT7" s="435"/>
      <c r="AU7" s="436"/>
      <c r="AV7" s="450" t="s">
        <v>345</v>
      </c>
      <c r="AW7" s="435"/>
      <c r="AX7" s="435"/>
      <c r="AY7" s="435"/>
      <c r="AZ7" s="435"/>
      <c r="BA7" s="435"/>
      <c r="BB7" s="436"/>
      <c r="BC7" s="444" t="s">
        <v>1852</v>
      </c>
      <c r="BD7" s="435"/>
      <c r="BE7" s="435"/>
      <c r="BF7" s="435"/>
      <c r="BG7" s="435"/>
      <c r="BH7" s="435"/>
      <c r="BI7" s="435"/>
      <c r="BJ7" s="435"/>
      <c r="BK7" s="435"/>
      <c r="BL7" s="435"/>
      <c r="BM7" s="436"/>
      <c r="BN7" s="444">
        <v>0.95</v>
      </c>
      <c r="BO7" s="445"/>
      <c r="BP7" s="445"/>
      <c r="BQ7" s="445"/>
      <c r="BR7" s="445"/>
      <c r="BS7" s="446"/>
      <c r="BT7" s="444">
        <v>0.9</v>
      </c>
      <c r="BU7" s="445"/>
      <c r="BV7" s="445"/>
      <c r="BW7" s="445"/>
      <c r="BX7" s="445"/>
      <c r="BY7" s="446"/>
      <c r="BZ7" s="444" t="s">
        <v>1853</v>
      </c>
      <c r="CA7" s="445"/>
      <c r="CB7" s="445"/>
      <c r="CC7" s="445"/>
      <c r="CD7" s="445"/>
      <c r="CE7" s="446"/>
    </row>
    <row r="8" spans="2:83" x14ac:dyDescent="0.25">
      <c r="B8" s="437"/>
      <c r="C8" s="438"/>
      <c r="D8" s="438"/>
      <c r="E8" s="438"/>
      <c r="F8" s="438"/>
      <c r="G8" s="438"/>
      <c r="H8" s="438"/>
      <c r="I8" s="438"/>
      <c r="J8" s="438"/>
      <c r="K8" s="438"/>
      <c r="L8" s="438"/>
      <c r="M8" s="438"/>
      <c r="N8" s="438"/>
      <c r="O8" s="438"/>
      <c r="P8" s="438"/>
      <c r="Q8" s="438"/>
      <c r="R8" s="438"/>
      <c r="S8" s="438"/>
      <c r="T8" s="438"/>
      <c r="U8" s="438"/>
      <c r="V8" s="439"/>
      <c r="W8" s="437"/>
      <c r="X8" s="438"/>
      <c r="Y8" s="438"/>
      <c r="Z8" s="438"/>
      <c r="AA8" s="438"/>
      <c r="AB8" s="438"/>
      <c r="AC8" s="439"/>
      <c r="AD8" s="454"/>
      <c r="AE8" s="455"/>
      <c r="AF8" s="455"/>
      <c r="AG8" s="455"/>
      <c r="AH8" s="455"/>
      <c r="AI8" s="455"/>
      <c r="AJ8" s="456"/>
      <c r="AK8" s="437"/>
      <c r="AL8" s="438"/>
      <c r="AM8" s="438"/>
      <c r="AN8" s="438"/>
      <c r="AO8" s="438"/>
      <c r="AP8" s="438"/>
      <c r="AQ8" s="438"/>
      <c r="AR8" s="438"/>
      <c r="AS8" s="438"/>
      <c r="AT8" s="438"/>
      <c r="AU8" s="439"/>
      <c r="AV8" s="437"/>
      <c r="AW8" s="438"/>
      <c r="AX8" s="438"/>
      <c r="AY8" s="438"/>
      <c r="AZ8" s="438"/>
      <c r="BA8" s="438"/>
      <c r="BB8" s="439"/>
      <c r="BC8" s="437"/>
      <c r="BD8" s="438"/>
      <c r="BE8" s="438"/>
      <c r="BF8" s="438"/>
      <c r="BG8" s="438"/>
      <c r="BH8" s="438"/>
      <c r="BI8" s="438"/>
      <c r="BJ8" s="438"/>
      <c r="BK8" s="438"/>
      <c r="BL8" s="438"/>
      <c r="BM8" s="439"/>
      <c r="BN8" s="447"/>
      <c r="BO8" s="448"/>
      <c r="BP8" s="448"/>
      <c r="BQ8" s="448"/>
      <c r="BR8" s="448"/>
      <c r="BS8" s="449"/>
      <c r="BT8" s="447"/>
      <c r="BU8" s="448"/>
      <c r="BV8" s="448"/>
      <c r="BW8" s="448"/>
      <c r="BX8" s="448"/>
      <c r="BY8" s="449"/>
      <c r="BZ8" s="447"/>
      <c r="CA8" s="448"/>
      <c r="CB8" s="448"/>
      <c r="CC8" s="448"/>
      <c r="CD8" s="448"/>
      <c r="CE8" s="449"/>
    </row>
    <row r="9" spans="2:83" ht="57.95" customHeight="1" x14ac:dyDescent="0.25">
      <c r="B9" s="450" t="s">
        <v>1854</v>
      </c>
      <c r="C9" s="445"/>
      <c r="D9" s="445"/>
      <c r="E9" s="445"/>
      <c r="F9" s="445"/>
      <c r="G9" s="445"/>
      <c r="H9" s="445"/>
      <c r="I9" s="445"/>
      <c r="J9" s="445"/>
      <c r="K9" s="445"/>
      <c r="L9" s="445"/>
      <c r="M9" s="445"/>
      <c r="N9" s="445"/>
      <c r="O9" s="445"/>
      <c r="P9" s="445"/>
      <c r="Q9" s="435"/>
      <c r="R9" s="435"/>
      <c r="S9" s="435"/>
      <c r="T9" s="435"/>
      <c r="U9" s="435"/>
      <c r="V9" s="436"/>
      <c r="W9" s="450" t="s">
        <v>1855</v>
      </c>
      <c r="X9" s="435"/>
      <c r="Y9" s="435"/>
      <c r="Z9" s="435"/>
      <c r="AA9" s="435"/>
      <c r="AB9" s="435"/>
      <c r="AC9" s="436"/>
      <c r="AD9" s="451" t="s">
        <v>1726</v>
      </c>
      <c r="AE9" s="452"/>
      <c r="AF9" s="452"/>
      <c r="AG9" s="452"/>
      <c r="AH9" s="452"/>
      <c r="AI9" s="452"/>
      <c r="AJ9" s="453"/>
      <c r="AK9" s="450" t="s">
        <v>1856</v>
      </c>
      <c r="AL9" s="445"/>
      <c r="AM9" s="445"/>
      <c r="AN9" s="445"/>
      <c r="AO9" s="445"/>
      <c r="AP9" s="435"/>
      <c r="AQ9" s="435"/>
      <c r="AR9" s="435"/>
      <c r="AS9" s="435"/>
      <c r="AT9" s="435"/>
      <c r="AU9" s="436"/>
      <c r="AV9" s="450" t="s">
        <v>345</v>
      </c>
      <c r="AW9" s="435"/>
      <c r="AX9" s="435"/>
      <c r="AY9" s="435"/>
      <c r="AZ9" s="435"/>
      <c r="BA9" s="435"/>
      <c r="BB9" s="436"/>
      <c r="BC9" s="444" t="s">
        <v>1852</v>
      </c>
      <c r="BD9" s="435"/>
      <c r="BE9" s="435"/>
      <c r="BF9" s="435"/>
      <c r="BG9" s="435"/>
      <c r="BH9" s="435"/>
      <c r="BI9" s="435"/>
      <c r="BJ9" s="435"/>
      <c r="BK9" s="435"/>
      <c r="BL9" s="435"/>
      <c r="BM9" s="436"/>
      <c r="BN9" s="444">
        <v>0.95</v>
      </c>
      <c r="BO9" s="445"/>
      <c r="BP9" s="445"/>
      <c r="BQ9" s="445"/>
      <c r="BR9" s="445"/>
      <c r="BS9" s="446"/>
      <c r="BT9" s="444">
        <v>0.9</v>
      </c>
      <c r="BU9" s="445"/>
      <c r="BV9" s="445"/>
      <c r="BW9" s="445"/>
      <c r="BX9" s="445"/>
      <c r="BY9" s="446"/>
      <c r="BZ9" s="444" t="s">
        <v>1853</v>
      </c>
      <c r="CA9" s="445"/>
      <c r="CB9" s="445"/>
      <c r="CC9" s="445"/>
      <c r="CD9" s="445"/>
      <c r="CE9" s="446"/>
    </row>
    <row r="10" spans="2:83" x14ac:dyDescent="0.25">
      <c r="B10" s="437"/>
      <c r="C10" s="438"/>
      <c r="D10" s="438"/>
      <c r="E10" s="438"/>
      <c r="F10" s="438"/>
      <c r="G10" s="438"/>
      <c r="H10" s="438"/>
      <c r="I10" s="438"/>
      <c r="J10" s="438"/>
      <c r="K10" s="438"/>
      <c r="L10" s="438"/>
      <c r="M10" s="438"/>
      <c r="N10" s="438"/>
      <c r="O10" s="438"/>
      <c r="P10" s="438"/>
      <c r="Q10" s="438"/>
      <c r="R10" s="438"/>
      <c r="S10" s="438"/>
      <c r="T10" s="438"/>
      <c r="U10" s="438"/>
      <c r="V10" s="439"/>
      <c r="W10" s="437"/>
      <c r="X10" s="438"/>
      <c r="Y10" s="438"/>
      <c r="Z10" s="438"/>
      <c r="AA10" s="438"/>
      <c r="AB10" s="438"/>
      <c r="AC10" s="439"/>
      <c r="AD10" s="454"/>
      <c r="AE10" s="455"/>
      <c r="AF10" s="455"/>
      <c r="AG10" s="455"/>
      <c r="AH10" s="455"/>
      <c r="AI10" s="455"/>
      <c r="AJ10" s="456"/>
      <c r="AK10" s="437"/>
      <c r="AL10" s="438"/>
      <c r="AM10" s="438"/>
      <c r="AN10" s="438"/>
      <c r="AO10" s="438"/>
      <c r="AP10" s="438"/>
      <c r="AQ10" s="438"/>
      <c r="AR10" s="438"/>
      <c r="AS10" s="438"/>
      <c r="AT10" s="438"/>
      <c r="AU10" s="439"/>
      <c r="AV10" s="437"/>
      <c r="AW10" s="438"/>
      <c r="AX10" s="438"/>
      <c r="AY10" s="438"/>
      <c r="AZ10" s="438"/>
      <c r="BA10" s="438"/>
      <c r="BB10" s="439"/>
      <c r="BC10" s="437"/>
      <c r="BD10" s="438"/>
      <c r="BE10" s="438"/>
      <c r="BF10" s="438"/>
      <c r="BG10" s="438"/>
      <c r="BH10" s="438"/>
      <c r="BI10" s="438"/>
      <c r="BJ10" s="438"/>
      <c r="BK10" s="438"/>
      <c r="BL10" s="438"/>
      <c r="BM10" s="439"/>
      <c r="BN10" s="447"/>
      <c r="BO10" s="448"/>
      <c r="BP10" s="448"/>
      <c r="BQ10" s="448"/>
      <c r="BR10" s="448"/>
      <c r="BS10" s="449"/>
      <c r="BT10" s="447"/>
      <c r="BU10" s="448"/>
      <c r="BV10" s="448"/>
      <c r="BW10" s="448"/>
      <c r="BX10" s="448"/>
      <c r="BY10" s="449"/>
      <c r="BZ10" s="447"/>
      <c r="CA10" s="448"/>
      <c r="CB10" s="448"/>
      <c r="CC10" s="448"/>
      <c r="CD10" s="448"/>
      <c r="CE10" s="449"/>
    </row>
    <row r="11" spans="2:83" ht="57.95" customHeight="1" x14ac:dyDescent="0.25">
      <c r="B11" s="434" t="s">
        <v>1857</v>
      </c>
      <c r="C11" s="435"/>
      <c r="D11" s="435"/>
      <c r="E11" s="435"/>
      <c r="F11" s="435"/>
      <c r="G11" s="435"/>
      <c r="H11" s="435"/>
      <c r="I11" s="435"/>
      <c r="J11" s="435"/>
      <c r="K11" s="435"/>
      <c r="L11" s="435"/>
      <c r="M11" s="435"/>
      <c r="N11" s="435"/>
      <c r="O11" s="435"/>
      <c r="P11" s="435"/>
      <c r="Q11" s="435"/>
      <c r="R11" s="435"/>
      <c r="S11" s="435"/>
      <c r="T11" s="435"/>
      <c r="U11" s="435"/>
      <c r="V11" s="436"/>
      <c r="W11" s="450" t="s">
        <v>1855</v>
      </c>
      <c r="X11" s="435"/>
      <c r="Y11" s="435"/>
      <c r="Z11" s="435"/>
      <c r="AA11" s="435"/>
      <c r="AB11" s="435"/>
      <c r="AC11" s="436"/>
      <c r="AD11" s="451" t="s">
        <v>1726</v>
      </c>
      <c r="AE11" s="452"/>
      <c r="AF11" s="452"/>
      <c r="AG11" s="452"/>
      <c r="AH11" s="452"/>
      <c r="AI11" s="452"/>
      <c r="AJ11" s="453"/>
      <c r="AK11" s="450" t="s">
        <v>1858</v>
      </c>
      <c r="AL11" s="445"/>
      <c r="AM11" s="445"/>
      <c r="AN11" s="445"/>
      <c r="AO11" s="445"/>
      <c r="AP11" s="435"/>
      <c r="AQ11" s="435"/>
      <c r="AR11" s="435"/>
      <c r="AS11" s="435"/>
      <c r="AT11" s="435"/>
      <c r="AU11" s="436"/>
      <c r="AV11" s="434" t="s">
        <v>345</v>
      </c>
      <c r="AW11" s="435"/>
      <c r="AX11" s="435"/>
      <c r="AY11" s="435"/>
      <c r="AZ11" s="435"/>
      <c r="BA11" s="435"/>
      <c r="BB11" s="436"/>
      <c r="BC11" s="434" t="s">
        <v>1852</v>
      </c>
      <c r="BD11" s="435"/>
      <c r="BE11" s="435"/>
      <c r="BF11" s="435"/>
      <c r="BG11" s="435"/>
      <c r="BH11" s="435"/>
      <c r="BI11" s="435"/>
      <c r="BJ11" s="435"/>
      <c r="BK11" s="435"/>
      <c r="BL11" s="435"/>
      <c r="BM11" s="436"/>
      <c r="BN11" s="444">
        <v>0.95</v>
      </c>
      <c r="BO11" s="445"/>
      <c r="BP11" s="445"/>
      <c r="BQ11" s="445"/>
      <c r="BR11" s="445"/>
      <c r="BS11" s="446"/>
      <c r="BT11" s="444">
        <v>0.9</v>
      </c>
      <c r="BU11" s="445"/>
      <c r="BV11" s="445"/>
      <c r="BW11" s="445"/>
      <c r="BX11" s="445"/>
      <c r="BY11" s="446"/>
      <c r="BZ11" s="444" t="s">
        <v>1853</v>
      </c>
      <c r="CA11" s="445"/>
      <c r="CB11" s="445"/>
      <c r="CC11" s="445"/>
      <c r="CD11" s="445"/>
      <c r="CE11" s="446"/>
    </row>
    <row r="12" spans="2:83" x14ac:dyDescent="0.25">
      <c r="B12" s="437"/>
      <c r="C12" s="438"/>
      <c r="D12" s="438"/>
      <c r="E12" s="438"/>
      <c r="F12" s="438"/>
      <c r="G12" s="438"/>
      <c r="H12" s="438"/>
      <c r="I12" s="438"/>
      <c r="J12" s="438"/>
      <c r="K12" s="438"/>
      <c r="L12" s="438"/>
      <c r="M12" s="438"/>
      <c r="N12" s="438"/>
      <c r="O12" s="438"/>
      <c r="P12" s="438"/>
      <c r="Q12" s="438"/>
      <c r="R12" s="438"/>
      <c r="S12" s="438"/>
      <c r="T12" s="438"/>
      <c r="U12" s="438"/>
      <c r="V12" s="439"/>
      <c r="W12" s="437"/>
      <c r="X12" s="438"/>
      <c r="Y12" s="438"/>
      <c r="Z12" s="438"/>
      <c r="AA12" s="438"/>
      <c r="AB12" s="438"/>
      <c r="AC12" s="439"/>
      <c r="AD12" s="454"/>
      <c r="AE12" s="455"/>
      <c r="AF12" s="455"/>
      <c r="AG12" s="455"/>
      <c r="AH12" s="455"/>
      <c r="AI12" s="455"/>
      <c r="AJ12" s="456"/>
      <c r="AK12" s="437"/>
      <c r="AL12" s="438"/>
      <c r="AM12" s="438"/>
      <c r="AN12" s="438"/>
      <c r="AO12" s="438"/>
      <c r="AP12" s="438"/>
      <c r="AQ12" s="438"/>
      <c r="AR12" s="438"/>
      <c r="AS12" s="438"/>
      <c r="AT12" s="438"/>
      <c r="AU12" s="439"/>
      <c r="AV12" s="437"/>
      <c r="AW12" s="438"/>
      <c r="AX12" s="438"/>
      <c r="AY12" s="438"/>
      <c r="AZ12" s="438"/>
      <c r="BA12" s="438"/>
      <c r="BB12" s="439"/>
      <c r="BC12" s="437"/>
      <c r="BD12" s="438"/>
      <c r="BE12" s="438"/>
      <c r="BF12" s="438"/>
      <c r="BG12" s="438"/>
      <c r="BH12" s="438"/>
      <c r="BI12" s="438"/>
      <c r="BJ12" s="438"/>
      <c r="BK12" s="438"/>
      <c r="BL12" s="438"/>
      <c r="BM12" s="439"/>
      <c r="BN12" s="447"/>
      <c r="BO12" s="448"/>
      <c r="BP12" s="448"/>
      <c r="BQ12" s="448"/>
      <c r="BR12" s="448"/>
      <c r="BS12" s="449"/>
      <c r="BT12" s="447"/>
      <c r="BU12" s="448"/>
      <c r="BV12" s="448"/>
      <c r="BW12" s="448"/>
      <c r="BX12" s="448"/>
      <c r="BY12" s="449"/>
      <c r="BZ12" s="447"/>
      <c r="CA12" s="448"/>
      <c r="CB12" s="448"/>
      <c r="CC12" s="448"/>
      <c r="CD12" s="448"/>
      <c r="CE12" s="449"/>
    </row>
    <row r="13" spans="2:83" ht="57.95" customHeight="1" x14ac:dyDescent="0.25">
      <c r="B13" s="434"/>
      <c r="C13" s="435"/>
      <c r="D13" s="435"/>
      <c r="E13" s="435"/>
      <c r="F13" s="435"/>
      <c r="G13" s="435"/>
      <c r="H13" s="435"/>
      <c r="I13" s="435"/>
      <c r="J13" s="435"/>
      <c r="K13" s="435"/>
      <c r="L13" s="435"/>
      <c r="M13" s="435"/>
      <c r="N13" s="435"/>
      <c r="O13" s="435"/>
      <c r="P13" s="435"/>
      <c r="Q13" s="435"/>
      <c r="R13" s="435"/>
      <c r="S13" s="435"/>
      <c r="T13" s="435"/>
      <c r="U13" s="435"/>
      <c r="V13" s="436"/>
      <c r="W13" s="450"/>
      <c r="X13" s="435"/>
      <c r="Y13" s="435"/>
      <c r="Z13" s="435"/>
      <c r="AA13" s="435"/>
      <c r="AB13" s="435"/>
      <c r="AC13" s="436"/>
      <c r="AD13" s="451"/>
      <c r="AE13" s="452"/>
      <c r="AF13" s="452"/>
      <c r="AG13" s="452"/>
      <c r="AH13" s="452"/>
      <c r="AI13" s="452"/>
      <c r="AJ13" s="453"/>
      <c r="AK13" s="434"/>
      <c r="AL13" s="435"/>
      <c r="AM13" s="435"/>
      <c r="AN13" s="435"/>
      <c r="AO13" s="435"/>
      <c r="AP13" s="435"/>
      <c r="AQ13" s="435"/>
      <c r="AR13" s="435"/>
      <c r="AS13" s="435"/>
      <c r="AT13" s="435"/>
      <c r="AU13" s="436"/>
      <c r="AV13" s="434"/>
      <c r="AW13" s="435"/>
      <c r="AX13" s="435"/>
      <c r="AY13" s="435"/>
      <c r="AZ13" s="435"/>
      <c r="BA13" s="435"/>
      <c r="BB13" s="436"/>
      <c r="BC13" s="434"/>
      <c r="BD13" s="435"/>
      <c r="BE13" s="435"/>
      <c r="BF13" s="435"/>
      <c r="BG13" s="435"/>
      <c r="BH13" s="435"/>
      <c r="BI13" s="435"/>
      <c r="BJ13" s="435"/>
      <c r="BK13" s="435"/>
      <c r="BL13" s="435"/>
      <c r="BM13" s="436"/>
      <c r="BN13" s="434"/>
      <c r="BO13" s="435"/>
      <c r="BP13" s="435"/>
      <c r="BQ13" s="435"/>
      <c r="BR13" s="435"/>
      <c r="BS13" s="436"/>
      <c r="BT13" s="434"/>
      <c r="BU13" s="435"/>
      <c r="BV13" s="435"/>
      <c r="BW13" s="435"/>
      <c r="BX13" s="435"/>
      <c r="BY13" s="436"/>
      <c r="BZ13" s="434"/>
      <c r="CA13" s="435"/>
      <c r="CB13" s="435"/>
      <c r="CC13" s="435"/>
      <c r="CD13" s="435"/>
      <c r="CE13" s="436"/>
    </row>
    <row r="14" spans="2:83" x14ac:dyDescent="0.25">
      <c r="B14" s="437"/>
      <c r="C14" s="438"/>
      <c r="D14" s="438"/>
      <c r="E14" s="438"/>
      <c r="F14" s="438"/>
      <c r="G14" s="438"/>
      <c r="H14" s="438"/>
      <c r="I14" s="438"/>
      <c r="J14" s="438"/>
      <c r="K14" s="438"/>
      <c r="L14" s="438"/>
      <c r="M14" s="438"/>
      <c r="N14" s="438"/>
      <c r="O14" s="438"/>
      <c r="P14" s="438"/>
      <c r="Q14" s="438"/>
      <c r="R14" s="438"/>
      <c r="S14" s="438"/>
      <c r="T14" s="438"/>
      <c r="U14" s="438"/>
      <c r="V14" s="439"/>
      <c r="W14" s="437"/>
      <c r="X14" s="438"/>
      <c r="Y14" s="438"/>
      <c r="Z14" s="438"/>
      <c r="AA14" s="438"/>
      <c r="AB14" s="438"/>
      <c r="AC14" s="439"/>
      <c r="AD14" s="454"/>
      <c r="AE14" s="455"/>
      <c r="AF14" s="455"/>
      <c r="AG14" s="455"/>
      <c r="AH14" s="455"/>
      <c r="AI14" s="455"/>
      <c r="AJ14" s="456"/>
      <c r="AK14" s="437"/>
      <c r="AL14" s="438"/>
      <c r="AM14" s="438"/>
      <c r="AN14" s="438"/>
      <c r="AO14" s="438"/>
      <c r="AP14" s="438"/>
      <c r="AQ14" s="438"/>
      <c r="AR14" s="438"/>
      <c r="AS14" s="438"/>
      <c r="AT14" s="438"/>
      <c r="AU14" s="439"/>
      <c r="AV14" s="437"/>
      <c r="AW14" s="438"/>
      <c r="AX14" s="438"/>
      <c r="AY14" s="438"/>
      <c r="AZ14" s="438"/>
      <c r="BA14" s="438"/>
      <c r="BB14" s="439"/>
      <c r="BC14" s="437"/>
      <c r="BD14" s="438"/>
      <c r="BE14" s="438"/>
      <c r="BF14" s="438"/>
      <c r="BG14" s="438"/>
      <c r="BH14" s="438"/>
      <c r="BI14" s="438"/>
      <c r="BJ14" s="438"/>
      <c r="BK14" s="438"/>
      <c r="BL14" s="438"/>
      <c r="BM14" s="439"/>
      <c r="BN14" s="437"/>
      <c r="BO14" s="438"/>
      <c r="BP14" s="438"/>
      <c r="BQ14" s="438"/>
      <c r="BR14" s="438"/>
      <c r="BS14" s="439"/>
      <c r="BT14" s="437"/>
      <c r="BU14" s="438"/>
      <c r="BV14" s="438"/>
      <c r="BW14" s="438"/>
      <c r="BX14" s="438"/>
      <c r="BY14" s="439"/>
      <c r="BZ14" s="437"/>
      <c r="CA14" s="438"/>
      <c r="CB14" s="438"/>
      <c r="CC14" s="438"/>
      <c r="CD14" s="438"/>
      <c r="CE14" s="439"/>
    </row>
    <row r="15" spans="2:83" s="399" customFormat="1" x14ac:dyDescent="0.25"/>
    <row r="16" spans="2:83" s="399" customFormat="1" ht="15" hidden="1" customHeight="1" x14ac:dyDescent="0.25">
      <c r="B16" s="397"/>
      <c r="C16" s="397"/>
      <c r="D16" s="397"/>
      <c r="E16" s="397"/>
      <c r="F16" s="397"/>
      <c r="G16" s="397"/>
      <c r="H16" s="397"/>
      <c r="I16" s="397"/>
      <c r="J16" s="397"/>
      <c r="K16" s="397"/>
      <c r="L16" s="397"/>
      <c r="M16" s="397"/>
      <c r="N16" s="397"/>
      <c r="O16" s="397"/>
      <c r="P16" s="397"/>
      <c r="Q16" s="400" t="s">
        <v>1726</v>
      </c>
      <c r="R16" s="397"/>
      <c r="S16" s="397"/>
      <c r="T16" s="397"/>
      <c r="U16" s="397"/>
      <c r="V16" s="397"/>
      <c r="W16" s="397"/>
      <c r="X16" s="397"/>
      <c r="Y16" s="397"/>
      <c r="Z16" s="397"/>
      <c r="AA16" s="397"/>
      <c r="AB16" s="397"/>
      <c r="AC16" s="397"/>
      <c r="AD16" s="397"/>
      <c r="AE16" s="397"/>
      <c r="AF16" s="397"/>
      <c r="AG16" s="397" t="s">
        <v>1734</v>
      </c>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row>
    <row r="17" spans="2:76" s="399" customFormat="1" ht="15.75" hidden="1" customHeight="1" x14ac:dyDescent="0.25">
      <c r="B17" s="398"/>
      <c r="C17" s="398"/>
      <c r="D17" s="398"/>
      <c r="E17" s="398"/>
      <c r="F17" s="398"/>
      <c r="G17" s="398"/>
      <c r="H17" s="398"/>
      <c r="I17" s="398"/>
      <c r="J17" s="398"/>
      <c r="K17" s="398"/>
      <c r="L17" s="398"/>
      <c r="M17" s="398"/>
      <c r="N17" s="398"/>
      <c r="O17" s="398"/>
      <c r="P17" s="398"/>
      <c r="Q17" s="400" t="s">
        <v>1727</v>
      </c>
      <c r="R17" s="398"/>
      <c r="S17" s="398"/>
      <c r="T17" s="398"/>
      <c r="U17" s="398"/>
      <c r="V17" s="398"/>
      <c r="W17" s="397"/>
      <c r="X17" s="397"/>
      <c r="Y17" s="397"/>
      <c r="Z17" s="397"/>
      <c r="AA17" s="397"/>
      <c r="AB17" s="397"/>
      <c r="AC17" s="397"/>
      <c r="AD17" s="397"/>
      <c r="AE17" s="397"/>
      <c r="AF17" s="397"/>
      <c r="AG17" s="397" t="s">
        <v>1735</v>
      </c>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row>
    <row r="18" spans="2:76" s="399" customFormat="1" ht="18" hidden="1" customHeight="1" x14ac:dyDescent="0.25">
      <c r="B18" s="398"/>
      <c r="C18" s="398"/>
      <c r="D18" s="398"/>
      <c r="E18" s="398"/>
      <c r="F18" s="398"/>
      <c r="G18" s="398"/>
      <c r="H18" s="398"/>
      <c r="I18" s="398"/>
      <c r="J18" s="398"/>
      <c r="K18" s="398"/>
      <c r="L18" s="398"/>
      <c r="M18" s="398"/>
      <c r="N18" s="398"/>
      <c r="O18" s="398"/>
      <c r="P18" s="398"/>
      <c r="Q18" s="400" t="s">
        <v>1728</v>
      </c>
      <c r="R18" s="398"/>
      <c r="S18" s="398"/>
      <c r="T18" s="398"/>
      <c r="U18" s="398"/>
      <c r="V18" s="398"/>
      <c r="W18" s="397"/>
      <c r="X18" s="397"/>
      <c r="Y18" s="397"/>
      <c r="Z18" s="397"/>
      <c r="AA18" s="397"/>
      <c r="AB18" s="397"/>
      <c r="AC18" s="397"/>
      <c r="AD18" s="397"/>
      <c r="AE18" s="397"/>
      <c r="AF18" s="397"/>
      <c r="AG18" s="397" t="s">
        <v>1736</v>
      </c>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row>
    <row r="19" spans="2:76" s="399" customFormat="1" hidden="1" x14ac:dyDescent="0.25">
      <c r="B19" s="398"/>
      <c r="C19" s="398"/>
      <c r="D19" s="398"/>
      <c r="E19" s="398"/>
      <c r="F19" s="398"/>
      <c r="G19" s="398"/>
      <c r="H19" s="398"/>
      <c r="I19" s="398"/>
      <c r="J19" s="398"/>
      <c r="K19" s="398"/>
      <c r="L19" s="398"/>
      <c r="M19" s="398"/>
      <c r="N19" s="398"/>
      <c r="O19" s="398"/>
      <c r="P19" s="398"/>
      <c r="Q19" s="400"/>
      <c r="R19" s="398"/>
      <c r="S19" s="398"/>
      <c r="T19" s="398"/>
      <c r="U19" s="398"/>
      <c r="V19" s="398"/>
      <c r="W19" s="397"/>
      <c r="X19" s="397"/>
      <c r="Y19" s="397"/>
      <c r="Z19" s="397"/>
      <c r="AA19" s="397"/>
      <c r="AB19" s="397"/>
      <c r="AC19" s="397"/>
      <c r="AD19" s="397"/>
      <c r="AE19" s="397"/>
      <c r="AF19" s="397"/>
      <c r="AG19" s="397" t="s">
        <v>1531</v>
      </c>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row>
    <row r="20" spans="2:76" s="399" customFormat="1" x14ac:dyDescent="0.25">
      <c r="B20" s="398"/>
      <c r="C20" s="398"/>
      <c r="D20" s="398"/>
      <c r="E20" s="398"/>
      <c r="F20" s="398"/>
      <c r="G20" s="398"/>
      <c r="H20" s="398"/>
      <c r="I20" s="398"/>
      <c r="J20" s="398"/>
      <c r="K20" s="398"/>
      <c r="L20" s="398"/>
      <c r="M20" s="398"/>
      <c r="N20" s="398"/>
      <c r="O20" s="398"/>
      <c r="P20" s="398"/>
      <c r="Q20" s="400"/>
      <c r="R20" s="398"/>
      <c r="S20" s="398"/>
      <c r="T20" s="398"/>
      <c r="U20" s="398"/>
      <c r="V20" s="398"/>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row>
    <row r="21" spans="2:76" ht="15" customHeight="1" x14ac:dyDescent="0.25">
      <c r="B21" s="440" t="s">
        <v>1726</v>
      </c>
      <c r="C21" s="440"/>
      <c r="D21" s="440"/>
      <c r="E21" s="440"/>
      <c r="F21" s="440"/>
      <c r="G21" s="440"/>
      <c r="H21" s="440"/>
      <c r="I21" s="440"/>
      <c r="J21" s="440"/>
      <c r="K21" s="440"/>
      <c r="L21" s="440"/>
      <c r="M21" s="394"/>
      <c r="N21" s="394"/>
      <c r="O21" s="394"/>
      <c r="P21" s="394"/>
      <c r="Q21" s="395"/>
      <c r="R21" s="395"/>
      <c r="S21" s="395"/>
      <c r="T21" s="395"/>
      <c r="U21" s="395"/>
      <c r="V21" s="395"/>
      <c r="W21" s="395"/>
      <c r="X21" s="395"/>
      <c r="Y21" s="395"/>
      <c r="Z21" s="395"/>
      <c r="AA21" s="395"/>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row>
    <row r="22" spans="2:76" ht="32.25" customHeight="1" x14ac:dyDescent="0.25">
      <c r="B22" s="441" t="s">
        <v>1729</v>
      </c>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row>
    <row r="23" spans="2:76" x14ac:dyDescent="0.25">
      <c r="B23" s="34" t="s">
        <v>1727</v>
      </c>
      <c r="C23" s="34"/>
      <c r="D23" s="34"/>
      <c r="E23" s="34"/>
      <c r="F23" s="34"/>
      <c r="G23" s="34"/>
      <c r="H23" s="34"/>
      <c r="I23" s="34"/>
      <c r="J23" s="34"/>
      <c r="K23" s="34"/>
      <c r="L23" s="34"/>
      <c r="M23" s="34"/>
      <c r="N23" s="34"/>
      <c r="O23" s="34"/>
      <c r="P23" s="34"/>
    </row>
    <row r="24" spans="2:76" ht="28.5" customHeight="1" x14ac:dyDescent="0.25">
      <c r="B24" s="442" t="s">
        <v>1730</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row>
    <row r="25" spans="2:76" x14ac:dyDescent="0.25">
      <c r="B25" s="34" t="s">
        <v>1728</v>
      </c>
      <c r="C25" s="34"/>
      <c r="D25" s="34"/>
      <c r="E25" s="34"/>
      <c r="F25" s="34"/>
      <c r="G25" s="34"/>
      <c r="H25" s="34"/>
      <c r="I25" s="34"/>
      <c r="J25" s="34"/>
      <c r="K25" s="34"/>
      <c r="L25" s="34"/>
      <c r="M25" s="34"/>
      <c r="N25" s="34"/>
      <c r="O25" s="34"/>
      <c r="P25" s="34"/>
    </row>
    <row r="26" spans="2:76" x14ac:dyDescent="0.25">
      <c r="B26" s="443" t="s">
        <v>1731</v>
      </c>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row>
    <row r="27" spans="2:76" x14ac:dyDescent="0.25">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row>
    <row r="28" spans="2:76" x14ac:dyDescent="0.2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row>
    <row r="29" spans="2:76" x14ac:dyDescent="0.25">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row>
  </sheetData>
  <mergeCells count="52">
    <mergeCell ref="B1:CC2"/>
    <mergeCell ref="B3:BB3"/>
    <mergeCell ref="B5:V6"/>
    <mergeCell ref="W5:AC6"/>
    <mergeCell ref="AD5:AJ6"/>
    <mergeCell ref="AK5:AU6"/>
    <mergeCell ref="AV5:BB6"/>
    <mergeCell ref="BC5:BM6"/>
    <mergeCell ref="BN5:CE5"/>
    <mergeCell ref="BN6:BS6"/>
    <mergeCell ref="BT6:BY6"/>
    <mergeCell ref="BZ6:CE6"/>
    <mergeCell ref="B7:V8"/>
    <mergeCell ref="W7:AC8"/>
    <mergeCell ref="AD7:AJ8"/>
    <mergeCell ref="AK7:AU8"/>
    <mergeCell ref="AV7:BB8"/>
    <mergeCell ref="BC7:BM8"/>
    <mergeCell ref="BN7:BS8"/>
    <mergeCell ref="BT7:BY8"/>
    <mergeCell ref="BZ7:CE8"/>
    <mergeCell ref="B9:V10"/>
    <mergeCell ref="W9:AC10"/>
    <mergeCell ref="AD9:AJ10"/>
    <mergeCell ref="AK9:AU10"/>
    <mergeCell ref="AV9:BB10"/>
    <mergeCell ref="BC9:BM10"/>
    <mergeCell ref="BN9:BS10"/>
    <mergeCell ref="BT9:BY10"/>
    <mergeCell ref="BZ9:CE10"/>
    <mergeCell ref="B11:V12"/>
    <mergeCell ref="W11:AC12"/>
    <mergeCell ref="AD11:AJ12"/>
    <mergeCell ref="AK11:AU12"/>
    <mergeCell ref="AV11:BB12"/>
    <mergeCell ref="BC11:BM12"/>
    <mergeCell ref="BN11:BS12"/>
    <mergeCell ref="BT11:BY12"/>
    <mergeCell ref="BZ11:CE12"/>
    <mergeCell ref="B13:V14"/>
    <mergeCell ref="W13:AC14"/>
    <mergeCell ref="AD13:AJ14"/>
    <mergeCell ref="AK13:AU14"/>
    <mergeCell ref="AV13:BB14"/>
    <mergeCell ref="BC13:BM14"/>
    <mergeCell ref="BN13:BS14"/>
    <mergeCell ref="BT13:BY14"/>
    <mergeCell ref="BZ13:CE14"/>
    <mergeCell ref="B21:L21"/>
    <mergeCell ref="B22:BX22"/>
    <mergeCell ref="B24:BX24"/>
    <mergeCell ref="B26:BX2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58" zoomScaleNormal="100" workbookViewId="0">
      <selection activeCell="F29" sqref="F29"/>
    </sheetView>
  </sheetViews>
  <sheetFormatPr baseColWidth="10" defaultRowHeight="12.75" customHeight="1" x14ac:dyDescent="0.2"/>
  <cols>
    <col min="1" max="1" width="4.85546875" style="7" customWidth="1"/>
    <col min="2" max="2" width="32.85546875" style="3" customWidth="1"/>
    <col min="3" max="3" width="14.28515625" style="14" customWidth="1"/>
    <col min="4" max="4" width="25" style="15" customWidth="1"/>
    <col min="5" max="6" width="17.85546875" style="3" customWidth="1"/>
    <col min="7" max="7" width="13" style="3" customWidth="1"/>
    <col min="8" max="8" width="11.42578125" style="75" customWidth="1"/>
    <col min="9" max="16384" width="11.42578125" style="75"/>
  </cols>
  <sheetData>
    <row r="1" spans="1:7" ht="30" customHeight="1" x14ac:dyDescent="0.2">
      <c r="A1" s="476" t="s">
        <v>1717</v>
      </c>
      <c r="B1" s="476"/>
      <c r="C1" s="476"/>
      <c r="D1" s="476"/>
      <c r="E1" s="476"/>
      <c r="F1" s="476"/>
      <c r="G1" s="476"/>
    </row>
    <row r="2" spans="1:7" ht="27.75" customHeight="1" thickBot="1" x14ac:dyDescent="0.25">
      <c r="A2" s="485" t="str">
        <f>'Objetivos PMD'!$B$3</f>
        <v>Municipio:  ZAPOTLAN EL GRANDE, JALISCO.</v>
      </c>
      <c r="B2" s="485"/>
      <c r="C2" s="485"/>
      <c r="D2" s="485"/>
      <c r="E2" s="485"/>
      <c r="F2" s="485"/>
      <c r="G2" s="485"/>
    </row>
    <row r="3" spans="1:7" ht="21" customHeight="1" x14ac:dyDescent="0.2">
      <c r="A3" s="495" t="s">
        <v>7</v>
      </c>
      <c r="B3" s="496"/>
      <c r="C3" s="496"/>
      <c r="D3" s="496"/>
      <c r="E3" s="499" t="s">
        <v>1719</v>
      </c>
      <c r="F3" s="499" t="s">
        <v>1720</v>
      </c>
      <c r="G3" s="486" t="s">
        <v>1721</v>
      </c>
    </row>
    <row r="4" spans="1:7" ht="24.75" customHeight="1" x14ac:dyDescent="0.2">
      <c r="A4" s="497"/>
      <c r="B4" s="498"/>
      <c r="C4" s="498"/>
      <c r="D4" s="498"/>
      <c r="E4" s="500"/>
      <c r="F4" s="500"/>
      <c r="G4" s="487"/>
    </row>
    <row r="5" spans="1:7" ht="21.75" customHeight="1" x14ac:dyDescent="0.2">
      <c r="A5" s="490" t="s">
        <v>8</v>
      </c>
      <c r="B5" s="491"/>
      <c r="C5" s="491"/>
      <c r="D5" s="491"/>
      <c r="E5" s="491"/>
      <c r="F5" s="491"/>
      <c r="G5" s="492"/>
    </row>
    <row r="6" spans="1:7" ht="15" customHeight="1" x14ac:dyDescent="0.2">
      <c r="A6" s="118">
        <v>1</v>
      </c>
      <c r="B6" s="493" t="s">
        <v>9</v>
      </c>
      <c r="C6" s="493"/>
      <c r="D6" s="493"/>
      <c r="E6" s="119">
        <f>SUM(E7:E14)</f>
        <v>39774740.519999996</v>
      </c>
      <c r="F6" s="119">
        <f>SUM(F7:F14)</f>
        <v>40161224</v>
      </c>
      <c r="G6" s="120">
        <f>F6/E6-1</f>
        <v>9.7168070727116085E-3</v>
      </c>
    </row>
    <row r="7" spans="1:7" ht="15" customHeight="1" x14ac:dyDescent="0.2">
      <c r="A7" s="77">
        <v>1.1000000000000001</v>
      </c>
      <c r="B7" s="494" t="s">
        <v>10</v>
      </c>
      <c r="C7" s="494"/>
      <c r="D7" s="494"/>
      <c r="E7" s="4">
        <v>102897.8</v>
      </c>
      <c r="F7" s="147">
        <f>'ESTIMACION DE INGRESOS'!$C$6</f>
        <v>223181</v>
      </c>
      <c r="G7" s="148">
        <f>F7/E7-1</f>
        <v>1.1689579369043845</v>
      </c>
    </row>
    <row r="8" spans="1:7" ht="15" customHeight="1" x14ac:dyDescent="0.2">
      <c r="A8" s="77">
        <v>1.2</v>
      </c>
      <c r="B8" s="494" t="s">
        <v>11</v>
      </c>
      <c r="C8" s="494"/>
      <c r="D8" s="494"/>
      <c r="E8" s="4">
        <v>38112469.719999999</v>
      </c>
      <c r="F8" s="147">
        <f>'ESTIMACION DE INGRESOS'!$C$15</f>
        <v>39575070</v>
      </c>
      <c r="G8" s="148">
        <f t="shared" ref="G8:G26" si="0">F8/E8-1</f>
        <v>3.8375898773951311E-2</v>
      </c>
    </row>
    <row r="9" spans="1:7" ht="15" customHeight="1" x14ac:dyDescent="0.2">
      <c r="A9" s="77">
        <v>1.3</v>
      </c>
      <c r="B9" s="494" t="s">
        <v>12</v>
      </c>
      <c r="C9" s="494"/>
      <c r="D9" s="494"/>
      <c r="E9" s="5">
        <v>0</v>
      </c>
      <c r="F9" s="147">
        <f>'ESTIMACION DE INGRESOS'!$C$26</f>
        <v>0</v>
      </c>
      <c r="G9" s="148" t="e">
        <f t="shared" si="0"/>
        <v>#DIV/0!</v>
      </c>
    </row>
    <row r="10" spans="1:7" ht="15" customHeight="1" x14ac:dyDescent="0.2">
      <c r="A10" s="77">
        <v>1.4</v>
      </c>
      <c r="B10" s="494" t="s">
        <v>13</v>
      </c>
      <c r="C10" s="494"/>
      <c r="D10" s="494"/>
      <c r="E10" s="5">
        <v>0</v>
      </c>
      <c r="F10" s="147">
        <f>'ESTIMACION DE INGRESOS'!$C$27</f>
        <v>0</v>
      </c>
      <c r="G10" s="148" t="e">
        <f t="shared" si="0"/>
        <v>#DIV/0!</v>
      </c>
    </row>
    <row r="11" spans="1:7" ht="15" customHeight="1" x14ac:dyDescent="0.2">
      <c r="A11" s="77">
        <v>1.5</v>
      </c>
      <c r="B11" s="494" t="s">
        <v>14</v>
      </c>
      <c r="C11" s="494"/>
      <c r="D11" s="494"/>
      <c r="E11" s="5">
        <v>0</v>
      </c>
      <c r="F11" s="147">
        <f>'ESTIMACION DE INGRESOS'!$C$28</f>
        <v>0</v>
      </c>
      <c r="G11" s="148" t="e">
        <f t="shared" si="0"/>
        <v>#DIV/0!</v>
      </c>
    </row>
    <row r="12" spans="1:7" ht="15" customHeight="1" x14ac:dyDescent="0.2">
      <c r="A12" s="77">
        <v>1.6</v>
      </c>
      <c r="B12" s="494" t="s">
        <v>15</v>
      </c>
      <c r="C12" s="494"/>
      <c r="D12" s="494"/>
      <c r="E12" s="5">
        <v>0</v>
      </c>
      <c r="F12" s="147">
        <f>'ESTIMACION DE INGRESOS'!$C$29</f>
        <v>0</v>
      </c>
      <c r="G12" s="148" t="e">
        <f t="shared" si="0"/>
        <v>#DIV/0!</v>
      </c>
    </row>
    <row r="13" spans="1:7" ht="15" customHeight="1" x14ac:dyDescent="0.2">
      <c r="A13" s="77">
        <v>1.7</v>
      </c>
      <c r="B13" s="477" t="s">
        <v>16</v>
      </c>
      <c r="C13" s="478"/>
      <c r="D13" s="479"/>
      <c r="E13" s="4">
        <v>1559373</v>
      </c>
      <c r="F13" s="147">
        <f>'ESTIMACION DE INGRESOS'!$C$30</f>
        <v>362973</v>
      </c>
      <c r="G13" s="148">
        <f t="shared" si="0"/>
        <v>-0.76723144494614182</v>
      </c>
    </row>
    <row r="14" spans="1:7" ht="15" customHeight="1" x14ac:dyDescent="0.2">
      <c r="A14" s="77">
        <v>1.8</v>
      </c>
      <c r="B14" s="477" t="s">
        <v>17</v>
      </c>
      <c r="C14" s="478"/>
      <c r="D14" s="479"/>
      <c r="E14" s="4">
        <v>0</v>
      </c>
      <c r="F14" s="147">
        <f>'ESTIMACION DE INGRESOS'!$C$43</f>
        <v>0</v>
      </c>
      <c r="G14" s="149" t="e">
        <f t="shared" si="0"/>
        <v>#DIV/0!</v>
      </c>
    </row>
    <row r="15" spans="1:7" ht="15" customHeight="1" x14ac:dyDescent="0.2">
      <c r="A15" s="121">
        <v>2</v>
      </c>
      <c r="B15" s="481" t="s">
        <v>18</v>
      </c>
      <c r="C15" s="481"/>
      <c r="D15" s="481"/>
      <c r="E15" s="122">
        <f>SUM(E16:E20)</f>
        <v>0</v>
      </c>
      <c r="F15" s="122">
        <f>SUM(F16:F20)</f>
        <v>0</v>
      </c>
      <c r="G15" s="123" t="e">
        <f t="shared" si="0"/>
        <v>#DIV/0!</v>
      </c>
    </row>
    <row r="16" spans="1:7" x14ac:dyDescent="0.2">
      <c r="A16" s="77">
        <v>2.1</v>
      </c>
      <c r="B16" s="477" t="s">
        <v>1593</v>
      </c>
      <c r="C16" s="478"/>
      <c r="D16" s="479"/>
      <c r="E16" s="4">
        <v>0</v>
      </c>
      <c r="F16" s="147">
        <f>'ESTIMACION DE INGRESOS'!C48</f>
        <v>0</v>
      </c>
      <c r="G16" s="148" t="e">
        <f>F16/E16-1</f>
        <v>#DIV/0!</v>
      </c>
    </row>
    <row r="17" spans="1:7" ht="15" customHeight="1" x14ac:dyDescent="0.2">
      <c r="A17" s="77">
        <v>2.2000000000000002</v>
      </c>
      <c r="B17" s="477" t="s">
        <v>1594</v>
      </c>
      <c r="C17" s="478"/>
      <c r="D17" s="479"/>
      <c r="E17" s="5">
        <v>0</v>
      </c>
      <c r="F17" s="147">
        <f>'ESTIMACION DE INGRESOS'!C49</f>
        <v>0</v>
      </c>
      <c r="G17" s="148" t="e">
        <f>F17/E17-1</f>
        <v>#DIV/0!</v>
      </c>
    </row>
    <row r="18" spans="1:7" ht="15" customHeight="1" x14ac:dyDescent="0.2">
      <c r="A18" s="77">
        <v>2.2999999999999998</v>
      </c>
      <c r="B18" s="477" t="s">
        <v>1595</v>
      </c>
      <c r="C18" s="478"/>
      <c r="D18" s="479"/>
      <c r="E18" s="5">
        <v>0</v>
      </c>
      <c r="F18" s="147">
        <f>'ESTIMACION DE INGRESOS'!C50</f>
        <v>0</v>
      </c>
      <c r="G18" s="148" t="e">
        <f>F18/E18-1</f>
        <v>#DIV/0!</v>
      </c>
    </row>
    <row r="19" spans="1:7" ht="15" customHeight="1" x14ac:dyDescent="0.2">
      <c r="A19" s="77">
        <v>2.4</v>
      </c>
      <c r="B19" s="477" t="s">
        <v>1596</v>
      </c>
      <c r="C19" s="478"/>
      <c r="D19" s="479"/>
      <c r="E19" s="4">
        <v>0</v>
      </c>
      <c r="F19" s="147">
        <f>'ESTIMACION DE INGRESOS'!C51</f>
        <v>0</v>
      </c>
      <c r="G19" s="148" t="e">
        <f>F19/E19-1</f>
        <v>#DIV/0!</v>
      </c>
    </row>
    <row r="20" spans="1:7" ht="15" customHeight="1" x14ac:dyDescent="0.2">
      <c r="A20" s="77">
        <v>2.5</v>
      </c>
      <c r="B20" s="477" t="s">
        <v>16</v>
      </c>
      <c r="C20" s="478"/>
      <c r="D20" s="479"/>
      <c r="E20" s="4">
        <v>0</v>
      </c>
      <c r="F20" s="147">
        <f>'ESTIMACION DE INGRESOS'!C52</f>
        <v>0</v>
      </c>
      <c r="G20" s="148" t="e">
        <f>F20/E20-1</f>
        <v>#DIV/0!</v>
      </c>
    </row>
    <row r="21" spans="1:7" ht="15" customHeight="1" x14ac:dyDescent="0.2">
      <c r="A21" s="121">
        <v>3</v>
      </c>
      <c r="B21" s="481" t="s">
        <v>19</v>
      </c>
      <c r="C21" s="481"/>
      <c r="D21" s="481"/>
      <c r="E21" s="122">
        <f>SUM(E22)</f>
        <v>0</v>
      </c>
      <c r="F21" s="122">
        <f>SUM(F22)</f>
        <v>0</v>
      </c>
      <c r="G21" s="124" t="e">
        <f t="shared" si="0"/>
        <v>#DIV/0!</v>
      </c>
    </row>
    <row r="22" spans="1:7" ht="15" customHeight="1" x14ac:dyDescent="0.2">
      <c r="A22" s="77">
        <v>3.1</v>
      </c>
      <c r="B22" s="494" t="s">
        <v>20</v>
      </c>
      <c r="C22" s="494"/>
      <c r="D22" s="494"/>
      <c r="E22" s="5">
        <v>0</v>
      </c>
      <c r="F22" s="147">
        <f>'ESTIMACION DE INGRESOS'!C54</f>
        <v>0</v>
      </c>
      <c r="G22" s="149" t="e">
        <f t="shared" si="0"/>
        <v>#DIV/0!</v>
      </c>
    </row>
    <row r="23" spans="1:7" ht="15" customHeight="1" x14ac:dyDescent="0.2">
      <c r="A23" s="121">
        <v>4</v>
      </c>
      <c r="B23" s="481" t="s">
        <v>21</v>
      </c>
      <c r="C23" s="481"/>
      <c r="D23" s="481"/>
      <c r="E23" s="122">
        <f>SUM(E24:E28)</f>
        <v>24949183</v>
      </c>
      <c r="F23" s="122">
        <f>SUM(F24:F28)</f>
        <v>26479706</v>
      </c>
      <c r="G23" s="124">
        <f t="shared" si="0"/>
        <v>6.1345616006744486E-2</v>
      </c>
    </row>
    <row r="24" spans="1:7" x14ac:dyDescent="0.2">
      <c r="A24" s="77">
        <v>4.0999999999999996</v>
      </c>
      <c r="B24" s="480" t="s">
        <v>1568</v>
      </c>
      <c r="C24" s="480"/>
      <c r="D24" s="480"/>
      <c r="E24" s="4">
        <v>4263184</v>
      </c>
      <c r="F24" s="147">
        <f>'ESTIMACION DE INGRESOS'!C58</f>
        <v>4861701</v>
      </c>
      <c r="G24" s="148">
        <f t="shared" si="0"/>
        <v>0.1403920168587609</v>
      </c>
    </row>
    <row r="25" spans="1:7" ht="15" customHeight="1" x14ac:dyDescent="0.2">
      <c r="A25" s="77">
        <v>4.2</v>
      </c>
      <c r="B25" s="480" t="s">
        <v>1569</v>
      </c>
      <c r="C25" s="480"/>
      <c r="D25" s="480"/>
      <c r="E25" s="5">
        <v>0</v>
      </c>
      <c r="F25" s="147">
        <f>'ESTIMACION DE INGRESOS'!$C$78</f>
        <v>0</v>
      </c>
      <c r="G25" s="148" t="e">
        <f t="shared" si="0"/>
        <v>#DIV/0!</v>
      </c>
    </row>
    <row r="26" spans="1:7" ht="15" customHeight="1" x14ac:dyDescent="0.2">
      <c r="A26" s="77">
        <v>4.3</v>
      </c>
      <c r="B26" s="482" t="s">
        <v>1570</v>
      </c>
      <c r="C26" s="483"/>
      <c r="D26" s="484"/>
      <c r="E26" s="5">
        <v>16739322</v>
      </c>
      <c r="F26" s="147">
        <f>'ESTIMACION DE INGRESOS'!$C$79</f>
        <v>18173742</v>
      </c>
      <c r="G26" s="148">
        <f t="shared" si="0"/>
        <v>8.5691642708109583E-2</v>
      </c>
    </row>
    <row r="27" spans="1:7" ht="15" customHeight="1" x14ac:dyDescent="0.2">
      <c r="A27" s="77">
        <v>4.4000000000000004</v>
      </c>
      <c r="B27" s="480" t="s">
        <v>1571</v>
      </c>
      <c r="C27" s="480"/>
      <c r="D27" s="480"/>
      <c r="E27" s="4">
        <v>3946677</v>
      </c>
      <c r="F27" s="147">
        <f>'ESTIMACION DE INGRESOS'!$C$159</f>
        <v>3444263</v>
      </c>
      <c r="G27" s="148">
        <f t="shared" ref="G27:G58" si="1">F27/E27-1</f>
        <v>-0.12730051129089104</v>
      </c>
    </row>
    <row r="28" spans="1:7" ht="15" customHeight="1" x14ac:dyDescent="0.2">
      <c r="A28" s="77">
        <v>4.5</v>
      </c>
      <c r="B28" s="480" t="s">
        <v>16</v>
      </c>
      <c r="C28" s="480"/>
      <c r="D28" s="480"/>
      <c r="E28" s="4">
        <v>0</v>
      </c>
      <c r="F28" s="147">
        <f>'ESTIMACION DE INGRESOS'!$C$166</f>
        <v>0</v>
      </c>
      <c r="G28" s="148" t="e">
        <f t="shared" si="1"/>
        <v>#DIV/0!</v>
      </c>
    </row>
    <row r="29" spans="1:7" ht="15" customHeight="1" x14ac:dyDescent="0.2">
      <c r="A29" s="121">
        <v>5</v>
      </c>
      <c r="B29" s="481" t="s">
        <v>22</v>
      </c>
      <c r="C29" s="481"/>
      <c r="D29" s="481"/>
      <c r="E29" s="122">
        <f>SUM(E30:E32)</f>
        <v>11773653</v>
      </c>
      <c r="F29" s="122">
        <f>SUM(F30:F32)</f>
        <v>12398372</v>
      </c>
      <c r="G29" s="124">
        <f t="shared" si="1"/>
        <v>5.3060762025175956E-2</v>
      </c>
    </row>
    <row r="30" spans="1:7" ht="15" customHeight="1" x14ac:dyDescent="0.2">
      <c r="A30" s="77">
        <v>5.0999999999999996</v>
      </c>
      <c r="B30" s="480" t="s">
        <v>1572</v>
      </c>
      <c r="C30" s="480"/>
      <c r="D30" s="480"/>
      <c r="E30" s="4">
        <v>11773653</v>
      </c>
      <c r="F30" s="147">
        <f>'ESTIMACION DE INGRESOS'!C180</f>
        <v>12398372</v>
      </c>
      <c r="G30" s="148">
        <f t="shared" si="1"/>
        <v>5.3060762025175956E-2</v>
      </c>
    </row>
    <row r="31" spans="1:7" ht="15" customHeight="1" x14ac:dyDescent="0.2">
      <c r="A31" s="77">
        <v>5.2</v>
      </c>
      <c r="B31" s="480" t="s">
        <v>1573</v>
      </c>
      <c r="C31" s="480"/>
      <c r="D31" s="480"/>
      <c r="E31" s="4">
        <v>0</v>
      </c>
      <c r="F31" s="147">
        <f>'ESTIMACION DE INGRESOS'!$C$202</f>
        <v>0</v>
      </c>
      <c r="G31" s="148" t="e">
        <f t="shared" si="1"/>
        <v>#DIV/0!</v>
      </c>
    </row>
    <row r="32" spans="1:7" ht="15" customHeight="1" x14ac:dyDescent="0.2">
      <c r="A32" s="77">
        <v>5.3</v>
      </c>
      <c r="B32" s="480" t="s">
        <v>16</v>
      </c>
      <c r="C32" s="480"/>
      <c r="D32" s="480"/>
      <c r="E32" s="4">
        <v>0</v>
      </c>
      <c r="F32" s="147">
        <f>'ESTIMACION DE INGRESOS'!$C$205</f>
        <v>0</v>
      </c>
      <c r="G32" s="148" t="e">
        <f t="shared" si="1"/>
        <v>#DIV/0!</v>
      </c>
    </row>
    <row r="33" spans="1:8" ht="15" customHeight="1" x14ac:dyDescent="0.2">
      <c r="A33" s="121">
        <v>6</v>
      </c>
      <c r="B33" s="481" t="s">
        <v>24</v>
      </c>
      <c r="C33" s="481"/>
      <c r="D33" s="481"/>
      <c r="E33" s="122">
        <f>SUM(E34:E37)</f>
        <v>55172489</v>
      </c>
      <c r="F33" s="122">
        <f>SUM(F34:F37)</f>
        <v>4730388</v>
      </c>
      <c r="G33" s="124">
        <f t="shared" si="1"/>
        <v>-0.91426183437183706</v>
      </c>
    </row>
    <row r="34" spans="1:8" ht="15" customHeight="1" x14ac:dyDescent="0.2">
      <c r="A34" s="77">
        <v>6.1</v>
      </c>
      <c r="B34" s="480" t="s">
        <v>1574</v>
      </c>
      <c r="C34" s="480"/>
      <c r="D34" s="480"/>
      <c r="E34" s="4">
        <v>55172489</v>
      </c>
      <c r="F34" s="147">
        <f>'ESTIMACION DE INGRESOS'!C209</f>
        <v>4730388</v>
      </c>
      <c r="G34" s="148">
        <f t="shared" si="1"/>
        <v>-0.91426183437183706</v>
      </c>
    </row>
    <row r="35" spans="1:8" ht="15" customHeight="1" x14ac:dyDescent="0.2">
      <c r="A35" s="77">
        <v>6.2</v>
      </c>
      <c r="B35" s="480" t="s">
        <v>1575</v>
      </c>
      <c r="C35" s="480"/>
      <c r="D35" s="480"/>
      <c r="E35" s="4">
        <v>0</v>
      </c>
      <c r="F35" s="147">
        <f>'ESTIMACION DE INGRESOS'!$C$224</f>
        <v>0</v>
      </c>
      <c r="G35" s="148" t="e">
        <f t="shared" si="1"/>
        <v>#DIV/0!</v>
      </c>
    </row>
    <row r="36" spans="1:8" ht="15" customHeight="1" x14ac:dyDescent="0.2">
      <c r="A36" s="77">
        <v>6.3</v>
      </c>
      <c r="B36" s="480" t="s">
        <v>1576</v>
      </c>
      <c r="C36" s="480"/>
      <c r="D36" s="480"/>
      <c r="E36" s="4">
        <v>0</v>
      </c>
      <c r="F36" s="147">
        <f>'ESTIMACION DE INGRESOS'!$C$225</f>
        <v>0</v>
      </c>
      <c r="G36" s="148" t="e">
        <f t="shared" si="1"/>
        <v>#DIV/0!</v>
      </c>
    </row>
    <row r="37" spans="1:8" ht="15" customHeight="1" x14ac:dyDescent="0.2">
      <c r="A37" s="77">
        <v>6.4</v>
      </c>
      <c r="B37" s="480" t="s">
        <v>16</v>
      </c>
      <c r="C37" s="480"/>
      <c r="D37" s="480"/>
      <c r="E37" s="4">
        <v>0</v>
      </c>
      <c r="F37" s="147">
        <f>'ESTIMACION DE INGRESOS'!$C$228</f>
        <v>0</v>
      </c>
      <c r="G37" s="148" t="e">
        <f t="shared" si="1"/>
        <v>#DIV/0!</v>
      </c>
    </row>
    <row r="38" spans="1:8" x14ac:dyDescent="0.2">
      <c r="A38" s="121">
        <v>7</v>
      </c>
      <c r="B38" s="481" t="s">
        <v>26</v>
      </c>
      <c r="C38" s="481"/>
      <c r="D38" s="481"/>
      <c r="E38" s="122">
        <f>SUM(E39:E42)</f>
        <v>0</v>
      </c>
      <c r="F38" s="122">
        <f>SUM(F39:F43)</f>
        <v>0</v>
      </c>
      <c r="G38" s="124" t="e">
        <f t="shared" si="1"/>
        <v>#DIV/0!</v>
      </c>
    </row>
    <row r="39" spans="1:8" x14ac:dyDescent="0.2">
      <c r="A39" s="77">
        <v>7.1</v>
      </c>
      <c r="B39" s="480" t="s">
        <v>1577</v>
      </c>
      <c r="C39" s="480"/>
      <c r="D39" s="480"/>
      <c r="E39" s="62">
        <v>0</v>
      </c>
      <c r="F39" s="147">
        <f>'ESTIMACION DE INGRESOS'!C232</f>
        <v>0</v>
      </c>
      <c r="G39" s="148" t="e">
        <f t="shared" si="1"/>
        <v>#DIV/0!</v>
      </c>
      <c r="H39" s="76"/>
    </row>
    <row r="40" spans="1:8" x14ac:dyDescent="0.2">
      <c r="A40" s="77">
        <v>7.2</v>
      </c>
      <c r="B40" s="480" t="s">
        <v>1578</v>
      </c>
      <c r="C40" s="480"/>
      <c r="D40" s="480"/>
      <c r="E40" s="62">
        <v>0</v>
      </c>
      <c r="F40" s="147">
        <f>'ESTIMACION DE INGRESOS'!$C$233</f>
        <v>0</v>
      </c>
      <c r="G40" s="148" t="e">
        <f t="shared" si="1"/>
        <v>#DIV/0!</v>
      </c>
      <c r="H40" s="76"/>
    </row>
    <row r="41" spans="1:8" x14ac:dyDescent="0.2">
      <c r="A41" s="77">
        <v>7.3</v>
      </c>
      <c r="B41" s="480" t="s">
        <v>1579</v>
      </c>
      <c r="C41" s="480"/>
      <c r="D41" s="480"/>
      <c r="E41" s="62">
        <v>0</v>
      </c>
      <c r="F41" s="147">
        <f>'ESTIMACION DE INGRESOS'!$C$235</f>
        <v>0</v>
      </c>
      <c r="G41" s="148" t="e">
        <f t="shared" si="1"/>
        <v>#DIV/0!</v>
      </c>
      <c r="H41" s="76"/>
    </row>
    <row r="42" spans="1:8" x14ac:dyDescent="0.2">
      <c r="A42" s="77">
        <v>7.4</v>
      </c>
      <c r="B42" s="480" t="s">
        <v>1580</v>
      </c>
      <c r="C42" s="480"/>
      <c r="D42" s="480"/>
      <c r="E42" s="62">
        <v>0</v>
      </c>
      <c r="F42" s="147">
        <f>'ESTIMACION DE INGRESOS'!$C$237</f>
        <v>0</v>
      </c>
      <c r="G42" s="148" t="e">
        <f t="shared" si="1"/>
        <v>#DIV/0!</v>
      </c>
      <c r="H42" s="76"/>
    </row>
    <row r="43" spans="1:8" ht="30" customHeight="1" x14ac:dyDescent="0.2">
      <c r="A43" s="77">
        <v>7.9</v>
      </c>
      <c r="B43" s="482" t="s">
        <v>1581</v>
      </c>
      <c r="C43" s="483"/>
      <c r="D43" s="484"/>
      <c r="E43" s="62">
        <v>0</v>
      </c>
      <c r="F43" s="147">
        <f>'ESTIMACION DE INGRESOS'!$C$239</f>
        <v>0</v>
      </c>
      <c r="G43" s="148" t="e">
        <f t="shared" si="1"/>
        <v>#DIV/0!</v>
      </c>
      <c r="H43" s="76"/>
    </row>
    <row r="44" spans="1:8" x14ac:dyDescent="0.2">
      <c r="A44" s="121">
        <v>8</v>
      </c>
      <c r="B44" s="481" t="s">
        <v>27</v>
      </c>
      <c r="C44" s="481"/>
      <c r="D44" s="481"/>
      <c r="E44" s="122">
        <f>SUM(E45:E47)</f>
        <v>232804232</v>
      </c>
      <c r="F44" s="122">
        <f>SUM(F45:F47)</f>
        <v>242532241</v>
      </c>
      <c r="G44" s="124">
        <f t="shared" si="1"/>
        <v>4.178622062162507E-2</v>
      </c>
    </row>
    <row r="45" spans="1:8" x14ac:dyDescent="0.2">
      <c r="A45" s="77">
        <v>8.1</v>
      </c>
      <c r="B45" s="480" t="s">
        <v>28</v>
      </c>
      <c r="C45" s="480"/>
      <c r="D45" s="480"/>
      <c r="E45" s="4">
        <v>161414727</v>
      </c>
      <c r="F45" s="147">
        <f>'ESTIMACION DE INGRESOS'!C243</f>
        <v>176415261</v>
      </c>
      <c r="G45" s="148">
        <f t="shared" si="1"/>
        <v>9.2931631944586979E-2</v>
      </c>
    </row>
    <row r="46" spans="1:8" x14ac:dyDescent="0.2">
      <c r="A46" s="77">
        <v>8.1999999999999993</v>
      </c>
      <c r="B46" s="480" t="s">
        <v>29</v>
      </c>
      <c r="C46" s="480"/>
      <c r="D46" s="480"/>
      <c r="E46" s="4">
        <v>61132005</v>
      </c>
      <c r="F46" s="147">
        <f>'ESTIMACION DE INGRESOS'!$C$247</f>
        <v>66116980</v>
      </c>
      <c r="G46" s="148">
        <f t="shared" si="1"/>
        <v>8.1544438138418718E-2</v>
      </c>
    </row>
    <row r="47" spans="1:8" x14ac:dyDescent="0.2">
      <c r="A47" s="77">
        <v>8.3000000000000007</v>
      </c>
      <c r="B47" s="480" t="s">
        <v>30</v>
      </c>
      <c r="C47" s="480"/>
      <c r="D47" s="480"/>
      <c r="E47" s="4">
        <v>10257500</v>
      </c>
      <c r="F47" s="147">
        <f>'ESTIMACION DE INGRESOS'!$C$253</f>
        <v>0</v>
      </c>
      <c r="G47" s="148">
        <f t="shared" si="1"/>
        <v>-1</v>
      </c>
    </row>
    <row r="48" spans="1:8" ht="12.75" customHeight="1" x14ac:dyDescent="0.2">
      <c r="A48" s="121">
        <v>9</v>
      </c>
      <c r="B48" s="481" t="s">
        <v>74</v>
      </c>
      <c r="C48" s="481"/>
      <c r="D48" s="481"/>
      <c r="E48" s="122">
        <f>SUM(E49:E54)</f>
        <v>0</v>
      </c>
      <c r="F48" s="122">
        <f>SUM(F49:F54)</f>
        <v>0</v>
      </c>
      <c r="G48" s="124" t="e">
        <f t="shared" si="1"/>
        <v>#DIV/0!</v>
      </c>
    </row>
    <row r="49" spans="1:7" x14ac:dyDescent="0.2">
      <c r="A49" s="77">
        <v>9.1</v>
      </c>
      <c r="B49" s="480" t="s">
        <v>1582</v>
      </c>
      <c r="C49" s="480"/>
      <c r="D49" s="480"/>
      <c r="E49" s="4">
        <v>0</v>
      </c>
      <c r="F49" s="147">
        <f>'ESTIMACION DE INGRESOS'!C259</f>
        <v>0</v>
      </c>
      <c r="G49" s="148" t="e">
        <f t="shared" si="1"/>
        <v>#DIV/0!</v>
      </c>
    </row>
    <row r="50" spans="1:7" x14ac:dyDescent="0.2">
      <c r="A50" s="77">
        <v>9.1999999999999993</v>
      </c>
      <c r="B50" s="480" t="s">
        <v>76</v>
      </c>
      <c r="C50" s="480"/>
      <c r="D50" s="480"/>
      <c r="E50" s="5">
        <v>0</v>
      </c>
      <c r="F50" s="147">
        <f>'ESTIMACION DE INGRESOS'!$C$262</f>
        <v>0</v>
      </c>
      <c r="G50" s="148" t="e">
        <f t="shared" si="1"/>
        <v>#DIV/0!</v>
      </c>
    </row>
    <row r="51" spans="1:7" x14ac:dyDescent="0.2">
      <c r="A51" s="77">
        <v>9.3000000000000007</v>
      </c>
      <c r="B51" s="480" t="s">
        <v>1583</v>
      </c>
      <c r="C51" s="480"/>
      <c r="D51" s="480"/>
      <c r="E51" s="5">
        <v>0</v>
      </c>
      <c r="F51" s="147">
        <f>'ESTIMACION DE INGRESOS'!$C$263</f>
        <v>0</v>
      </c>
      <c r="G51" s="148" t="e">
        <f t="shared" si="1"/>
        <v>#DIV/0!</v>
      </c>
    </row>
    <row r="52" spans="1:7" x14ac:dyDescent="0.2">
      <c r="A52" s="77">
        <v>9.4</v>
      </c>
      <c r="B52" s="480" t="s">
        <v>78</v>
      </c>
      <c r="C52" s="480"/>
      <c r="D52" s="480"/>
      <c r="E52" s="5">
        <v>0</v>
      </c>
      <c r="F52" s="147">
        <f>'ESTIMACION DE INGRESOS'!$C$268</f>
        <v>0</v>
      </c>
      <c r="G52" s="148" t="e">
        <f t="shared" si="1"/>
        <v>#DIV/0!</v>
      </c>
    </row>
    <row r="53" spans="1:7" x14ac:dyDescent="0.2">
      <c r="A53" s="77">
        <v>9.5</v>
      </c>
      <c r="B53" s="480" t="s">
        <v>79</v>
      </c>
      <c r="C53" s="480"/>
      <c r="D53" s="480"/>
      <c r="E53" s="5">
        <v>0</v>
      </c>
      <c r="F53" s="147">
        <f>'ESTIMACION DE INGRESOS'!$C$272</f>
        <v>0</v>
      </c>
      <c r="G53" s="148" t="e">
        <f t="shared" si="1"/>
        <v>#DIV/0!</v>
      </c>
    </row>
    <row r="54" spans="1:7" x14ac:dyDescent="0.2">
      <c r="A54" s="77">
        <v>9.6</v>
      </c>
      <c r="B54" s="480" t="s">
        <v>80</v>
      </c>
      <c r="C54" s="480"/>
      <c r="D54" s="480"/>
      <c r="E54" s="5">
        <v>0</v>
      </c>
      <c r="F54" s="147">
        <f>'ESTIMACION DE INGRESOS'!$C$273</f>
        <v>0</v>
      </c>
      <c r="G54" s="150" t="e">
        <f t="shared" si="1"/>
        <v>#DIV/0!</v>
      </c>
    </row>
    <row r="55" spans="1:7" x14ac:dyDescent="0.2">
      <c r="A55" s="121" t="s">
        <v>1316</v>
      </c>
      <c r="B55" s="481" t="s">
        <v>31</v>
      </c>
      <c r="C55" s="481"/>
      <c r="D55" s="481"/>
      <c r="E55" s="122">
        <f>SUM(E56:E58)</f>
        <v>0</v>
      </c>
      <c r="F55" s="122">
        <f>SUM(F56:F58)</f>
        <v>0</v>
      </c>
      <c r="G55" s="124" t="e">
        <f>F55/E55-1</f>
        <v>#DIV/0!</v>
      </c>
    </row>
    <row r="56" spans="1:7" ht="12.75" customHeight="1" x14ac:dyDescent="0.2">
      <c r="A56" s="77">
        <v>10.1</v>
      </c>
      <c r="B56" s="482" t="s">
        <v>1584</v>
      </c>
      <c r="C56" s="483"/>
      <c r="D56" s="484"/>
      <c r="E56" s="138">
        <v>0</v>
      </c>
      <c r="F56" s="151">
        <f>'ESTIMACION DE INGRESOS'!C279</f>
        <v>0</v>
      </c>
      <c r="G56" s="150" t="e">
        <f t="shared" si="1"/>
        <v>#DIV/0!</v>
      </c>
    </row>
    <row r="57" spans="1:7" x14ac:dyDescent="0.2">
      <c r="A57" s="77">
        <v>10.199999999999999</v>
      </c>
      <c r="B57" s="482" t="s">
        <v>1585</v>
      </c>
      <c r="C57" s="483"/>
      <c r="D57" s="484"/>
      <c r="E57" s="138">
        <v>0</v>
      </c>
      <c r="F57" s="151">
        <f>'ESTIMACION DE INGRESOS'!C282</f>
        <v>0</v>
      </c>
      <c r="G57" s="150" t="e">
        <f t="shared" si="1"/>
        <v>#DIV/0!</v>
      </c>
    </row>
    <row r="58" spans="1:7" x14ac:dyDescent="0.2">
      <c r="A58" s="77">
        <v>10.3</v>
      </c>
      <c r="B58" s="133" t="s">
        <v>1586</v>
      </c>
      <c r="C58" s="134"/>
      <c r="D58" s="135"/>
      <c r="E58" s="138">
        <v>0</v>
      </c>
      <c r="F58" s="151">
        <f>'ESTIMACION DE INGRESOS'!C284</f>
        <v>0</v>
      </c>
      <c r="G58" s="150" t="e">
        <f t="shared" si="1"/>
        <v>#DIV/0!</v>
      </c>
    </row>
    <row r="59" spans="1:7" x14ac:dyDescent="0.2">
      <c r="A59" s="125" t="s">
        <v>1317</v>
      </c>
      <c r="B59" s="481" t="s">
        <v>32</v>
      </c>
      <c r="C59" s="481"/>
      <c r="D59" s="481"/>
      <c r="E59" s="126">
        <f>SUM(E60)</f>
        <v>8000000</v>
      </c>
      <c r="F59" s="126">
        <f>SUM(F60)</f>
        <v>49605625</v>
      </c>
      <c r="G59" s="127">
        <f>F59/E59-1</f>
        <v>5.2007031250000004</v>
      </c>
    </row>
    <row r="60" spans="1:7" x14ac:dyDescent="0.2">
      <c r="A60" s="77">
        <v>11.1</v>
      </c>
      <c r="B60" s="482" t="s">
        <v>1587</v>
      </c>
      <c r="C60" s="483"/>
      <c r="D60" s="484"/>
      <c r="E60" s="6">
        <v>8000000</v>
      </c>
      <c r="F60" s="147">
        <f>'ESTIMACION DE INGRESOS'!C287</f>
        <v>49605625</v>
      </c>
      <c r="G60" s="152">
        <f>F60/E60-1</f>
        <v>5.2007031250000004</v>
      </c>
    </row>
    <row r="61" spans="1:7" ht="13.5" thickBot="1" x14ac:dyDescent="0.25">
      <c r="A61" s="488" t="s">
        <v>344</v>
      </c>
      <c r="B61" s="489"/>
      <c r="C61" s="489"/>
      <c r="D61" s="489"/>
      <c r="E61" s="128">
        <f>E6+E15+E21+E23+E29+E33+E38+E44+E48+E55+E59</f>
        <v>372474297.51999998</v>
      </c>
      <c r="F61" s="128">
        <f>F6+F15+F21+F23+F29+F33+F38+F44+F48+F55+F59</f>
        <v>375907556</v>
      </c>
      <c r="G61" s="129">
        <f>F61/E61-1</f>
        <v>9.2174372912687819E-3</v>
      </c>
    </row>
    <row r="62" spans="1:7" ht="12" customHeight="1" x14ac:dyDescent="0.2">
      <c r="A62" s="476"/>
      <c r="B62" s="476"/>
      <c r="C62" s="476"/>
      <c r="D62" s="476"/>
      <c r="E62" s="476"/>
      <c r="F62" s="476"/>
      <c r="G62" s="476"/>
    </row>
    <row r="63" spans="1:7" ht="12" customHeight="1" x14ac:dyDescent="0.2">
      <c r="A63" s="162"/>
      <c r="B63" s="162"/>
      <c r="C63" s="162"/>
      <c r="D63" s="162"/>
      <c r="E63" s="162"/>
      <c r="F63" s="162"/>
      <c r="G63" s="162"/>
    </row>
    <row r="64" spans="1:7" ht="15" customHeight="1" x14ac:dyDescent="0.2">
      <c r="A64" s="162"/>
      <c r="B64" s="162" t="str">
        <f>'Objetivos PMD'!$B$3</f>
        <v>Municipio:  ZAPOTLAN EL GRANDE, JALISCO.</v>
      </c>
      <c r="C64" s="162"/>
      <c r="D64" s="162"/>
      <c r="E64" s="162"/>
      <c r="F64" s="162"/>
      <c r="G64" s="162"/>
    </row>
    <row r="65" spans="1:7" ht="46.5" customHeight="1" x14ac:dyDescent="0.2">
      <c r="A65" s="475" t="s">
        <v>1592</v>
      </c>
      <c r="B65" s="475"/>
      <c r="C65" s="475"/>
      <c r="D65" s="475"/>
      <c r="E65" s="137"/>
      <c r="F65" s="137"/>
      <c r="G65" s="137"/>
    </row>
    <row r="66" spans="1:7" x14ac:dyDescent="0.2">
      <c r="A66" s="100" t="s">
        <v>33</v>
      </c>
      <c r="B66" s="101" t="s">
        <v>5</v>
      </c>
      <c r="C66" s="102" t="s">
        <v>1558</v>
      </c>
      <c r="D66" s="103" t="s">
        <v>35</v>
      </c>
      <c r="E66" s="7"/>
      <c r="F66" s="7"/>
      <c r="G66" s="7"/>
    </row>
    <row r="67" spans="1:7" ht="18.75" customHeight="1" x14ac:dyDescent="0.2">
      <c r="A67" s="8">
        <v>1</v>
      </c>
      <c r="B67" s="9" t="s">
        <v>36</v>
      </c>
      <c r="C67" s="10">
        <f>F6+F15+F21+F23+F29+F33+F38</f>
        <v>83769690</v>
      </c>
      <c r="D67" s="11">
        <f>C67/C70</f>
        <v>0.22284651814766926</v>
      </c>
    </row>
    <row r="68" spans="1:7" ht="38.25" x14ac:dyDescent="0.2">
      <c r="A68" s="8">
        <v>2</v>
      </c>
      <c r="B68" s="9" t="s">
        <v>37</v>
      </c>
      <c r="C68" s="10">
        <f>F44+F48</f>
        <v>242532241</v>
      </c>
      <c r="D68" s="11">
        <f>C68/C70</f>
        <v>0.64519118365367467</v>
      </c>
    </row>
    <row r="69" spans="1:7" x14ac:dyDescent="0.2">
      <c r="A69" s="8">
        <v>3</v>
      </c>
      <c r="B69" s="9" t="s">
        <v>38</v>
      </c>
      <c r="C69" s="10">
        <f>F55+F59</f>
        <v>49605625</v>
      </c>
      <c r="D69" s="11">
        <f>C69/C70</f>
        <v>0.13196229819865604</v>
      </c>
    </row>
    <row r="70" spans="1:7" x14ac:dyDescent="0.2">
      <c r="A70" s="104"/>
      <c r="B70" s="105" t="s">
        <v>1557</v>
      </c>
      <c r="C70" s="106">
        <f>SUM(C67:C69)</f>
        <v>375907556</v>
      </c>
      <c r="D70" s="107">
        <f>SUM(D67:D69)</f>
        <v>0.99999999999999989</v>
      </c>
    </row>
    <row r="71" spans="1:7" ht="33" customHeight="1" x14ac:dyDescent="0.2">
      <c r="A71" s="474" t="s">
        <v>1591</v>
      </c>
      <c r="B71" s="474"/>
      <c r="C71" s="474"/>
      <c r="D71" s="474"/>
      <c r="E71" s="137"/>
      <c r="F71" s="137"/>
      <c r="G71" s="137"/>
    </row>
    <row r="72" spans="1:7" x14ac:dyDescent="0.2">
      <c r="A72" s="108" t="s">
        <v>39</v>
      </c>
      <c r="B72" s="108" t="s">
        <v>5</v>
      </c>
      <c r="C72" s="109" t="s">
        <v>1558</v>
      </c>
      <c r="D72" s="110" t="s">
        <v>35</v>
      </c>
      <c r="E72" s="7"/>
      <c r="F72" s="7"/>
      <c r="G72" s="7"/>
    </row>
    <row r="73" spans="1:7" x14ac:dyDescent="0.2">
      <c r="A73" s="8">
        <v>100</v>
      </c>
      <c r="B73" s="158" t="s">
        <v>1309</v>
      </c>
      <c r="C73" s="13">
        <f>F6+F15+F21+F23+F29+F33+F48</f>
        <v>83769690</v>
      </c>
      <c r="D73" s="11">
        <f>C73/C79</f>
        <v>0.22284651814766926</v>
      </c>
    </row>
    <row r="74" spans="1:7" x14ac:dyDescent="0.2">
      <c r="A74" s="8">
        <v>200</v>
      </c>
      <c r="B74" s="12" t="s">
        <v>40</v>
      </c>
      <c r="C74" s="13">
        <f>F59</f>
        <v>49605625</v>
      </c>
      <c r="D74" s="11">
        <f>C74/C79</f>
        <v>0.13196229819865604</v>
      </c>
    </row>
    <row r="75" spans="1:7" x14ac:dyDescent="0.2">
      <c r="A75" s="8">
        <v>400</v>
      </c>
      <c r="B75" s="12" t="s">
        <v>41</v>
      </c>
      <c r="C75" s="13">
        <f>F38</f>
        <v>0</v>
      </c>
      <c r="D75" s="11">
        <f>C75/C79</f>
        <v>0</v>
      </c>
    </row>
    <row r="76" spans="1:7" x14ac:dyDescent="0.2">
      <c r="A76" s="8">
        <v>500</v>
      </c>
      <c r="B76" s="12" t="s">
        <v>42</v>
      </c>
      <c r="C76" s="13">
        <f>'ESTIMACION DE INGRESOS'!C245+'ESTIMACION DE INGRESOS'!C247+'ESTIMACION DE INGRESOS'!C255</f>
        <v>229224220</v>
      </c>
      <c r="D76" s="11">
        <f>C76/C79</f>
        <v>0.60978880669267521</v>
      </c>
    </row>
    <row r="77" spans="1:7" x14ac:dyDescent="0.2">
      <c r="A77" s="8">
        <v>600</v>
      </c>
      <c r="B77" s="12" t="s">
        <v>43</v>
      </c>
      <c r="C77" s="13">
        <f>'ESTIMACION DE INGRESOS'!C246+'ESTIMACION DE INGRESOS'!C256</f>
        <v>13308021</v>
      </c>
      <c r="D77" s="11">
        <f>C77/C79</f>
        <v>3.5402376960999425E-2</v>
      </c>
    </row>
    <row r="78" spans="1:7" x14ac:dyDescent="0.2">
      <c r="A78" s="8">
        <v>700</v>
      </c>
      <c r="B78" s="12" t="s">
        <v>44</v>
      </c>
      <c r="C78" s="13">
        <f>'ESTIMACION DE INGRESOS'!C257+'S.H-INGRESOS'!F55</f>
        <v>0</v>
      </c>
      <c r="D78" s="11">
        <f>C78/C79</f>
        <v>0</v>
      </c>
    </row>
    <row r="79" spans="1:7" x14ac:dyDescent="0.2">
      <c r="A79" s="104"/>
      <c r="B79" s="105" t="s">
        <v>1557</v>
      </c>
      <c r="C79" s="106">
        <f>SUM(C73:C78)</f>
        <v>375907556</v>
      </c>
      <c r="D79" s="111">
        <f>SUM(D73:D78)</f>
        <v>1</v>
      </c>
    </row>
  </sheetData>
  <mergeCells count="65">
    <mergeCell ref="A3:D4"/>
    <mergeCell ref="E3:E4"/>
    <mergeCell ref="F3:F4"/>
    <mergeCell ref="B25:D25"/>
    <mergeCell ref="B7:D7"/>
    <mergeCell ref="B8:D8"/>
    <mergeCell ref="B9:D9"/>
    <mergeCell ref="B10:D10"/>
    <mergeCell ref="B11:D11"/>
    <mergeCell ref="B12:D12"/>
    <mergeCell ref="B31:D31"/>
    <mergeCell ref="B36:D36"/>
    <mergeCell ref="B56:D56"/>
    <mergeCell ref="B57:D57"/>
    <mergeCell ref="B15:D15"/>
    <mergeCell ref="B21:D21"/>
    <mergeCell ref="B22:D22"/>
    <mergeCell ref="B23:D23"/>
    <mergeCell ref="B24:D24"/>
    <mergeCell ref="B54:D54"/>
    <mergeCell ref="B32:D32"/>
    <mergeCell ref="B33:D33"/>
    <mergeCell ref="B34:D34"/>
    <mergeCell ref="B35:D35"/>
    <mergeCell ref="B37:D37"/>
    <mergeCell ref="B38:D38"/>
    <mergeCell ref="B44:D44"/>
    <mergeCell ref="B45:D45"/>
    <mergeCell ref="A5:G5"/>
    <mergeCell ref="B6:D6"/>
    <mergeCell ref="B39:D39"/>
    <mergeCell ref="B26:D26"/>
    <mergeCell ref="B27:D27"/>
    <mergeCell ref="B28:D28"/>
    <mergeCell ref="B29:D29"/>
    <mergeCell ref="B30:D30"/>
    <mergeCell ref="B59:D59"/>
    <mergeCell ref="A61:D61"/>
    <mergeCell ref="B46:D46"/>
    <mergeCell ref="B47:D47"/>
    <mergeCell ref="B48:D48"/>
    <mergeCell ref="B49:D49"/>
    <mergeCell ref="B50:D50"/>
    <mergeCell ref="B51:D51"/>
    <mergeCell ref="B60:D60"/>
    <mergeCell ref="B13:D13"/>
    <mergeCell ref="B14:D14"/>
    <mergeCell ref="B43:D43"/>
    <mergeCell ref="A1:G1"/>
    <mergeCell ref="A2:G2"/>
    <mergeCell ref="B52:D52"/>
    <mergeCell ref="B40:D40"/>
    <mergeCell ref="B41:D41"/>
    <mergeCell ref="B42:D42"/>
    <mergeCell ref="G3:G4"/>
    <mergeCell ref="A71:D71"/>
    <mergeCell ref="A65:D65"/>
    <mergeCell ref="A62:G62"/>
    <mergeCell ref="B16:D16"/>
    <mergeCell ref="B17:D17"/>
    <mergeCell ref="B18:D18"/>
    <mergeCell ref="B19:D19"/>
    <mergeCell ref="B20:D20"/>
    <mergeCell ref="B53:D53"/>
    <mergeCell ref="B55:D55"/>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52" zoomScale="90" zoomScaleNormal="90" workbookViewId="0">
      <selection activeCell="D81" sqref="D81"/>
    </sheetView>
  </sheetViews>
  <sheetFormatPr baseColWidth="10" defaultColWidth="0" defaultRowHeight="15" customHeight="1" zeroHeight="1" x14ac:dyDescent="0.25"/>
  <cols>
    <col min="1" max="1" width="8.42578125" style="26" customWidth="1"/>
    <col min="2" max="2" width="32.85546875" style="24" customWidth="1"/>
    <col min="3" max="3" width="17.140625" style="31" customWidth="1"/>
    <col min="4" max="4" width="15.42578125" style="32" customWidth="1"/>
    <col min="5" max="5" width="21.42578125" style="24" customWidth="1"/>
    <col min="6" max="6" width="20.7109375" style="24" customWidth="1"/>
    <col min="7" max="7" width="25.7109375" style="24" customWidth="1"/>
    <col min="8" max="8" width="0.7109375" style="24" customWidth="1"/>
    <col min="9" max="16" width="0" style="24" hidden="1" customWidth="1"/>
    <col min="17" max="17" width="11.42578125" style="24" hidden="1" customWidth="1"/>
    <col min="18" max="18" width="0" style="24" hidden="1" customWidth="1"/>
    <col min="19" max="16384" width="11.42578125" style="24" hidden="1"/>
  </cols>
  <sheetData>
    <row r="1" spans="1:7" ht="33" customHeight="1" x14ac:dyDescent="0.25">
      <c r="A1" s="476" t="s">
        <v>1718</v>
      </c>
      <c r="B1" s="476"/>
      <c r="C1" s="476"/>
      <c r="D1" s="476"/>
      <c r="E1" s="476"/>
      <c r="F1" s="476"/>
      <c r="G1" s="476"/>
    </row>
    <row r="2" spans="1:7" ht="21" customHeight="1" x14ac:dyDescent="0.25">
      <c r="A2" s="501" t="str">
        <f>'Objetivos PMD'!$B$3</f>
        <v>Municipio:  ZAPOTLAN EL GRANDE, JALISCO.</v>
      </c>
      <c r="B2" s="501"/>
      <c r="C2" s="501"/>
      <c r="D2" s="501"/>
      <c r="E2" s="501"/>
      <c r="F2" s="501"/>
      <c r="G2" s="501"/>
    </row>
    <row r="3" spans="1:7" s="16" customFormat="1" ht="9.75" customHeight="1" x14ac:dyDescent="0.25">
      <c r="A3" s="520" t="s">
        <v>7</v>
      </c>
      <c r="B3" s="520"/>
      <c r="C3" s="520"/>
      <c r="D3" s="520"/>
      <c r="E3" s="521" t="s">
        <v>1722</v>
      </c>
      <c r="F3" s="521" t="s">
        <v>1723</v>
      </c>
      <c r="G3" s="522" t="s">
        <v>1724</v>
      </c>
    </row>
    <row r="4" spans="1:7" s="16" customFormat="1" ht="11.25" customHeight="1" x14ac:dyDescent="0.25">
      <c r="A4" s="520"/>
      <c r="B4" s="520"/>
      <c r="C4" s="520"/>
      <c r="D4" s="520"/>
      <c r="E4" s="521"/>
      <c r="F4" s="521"/>
      <c r="G4" s="522"/>
    </row>
    <row r="5" spans="1:7" s="16" customFormat="1" ht="15.75" x14ac:dyDescent="0.25">
      <c r="A5" s="523" t="s">
        <v>45</v>
      </c>
      <c r="B5" s="523"/>
      <c r="C5" s="523"/>
      <c r="D5" s="523"/>
      <c r="E5" s="523"/>
      <c r="F5" s="523"/>
      <c r="G5" s="523"/>
    </row>
    <row r="6" spans="1:7" s="16" customFormat="1" ht="15" customHeight="1" x14ac:dyDescent="0.25">
      <c r="A6" s="139">
        <v>1000</v>
      </c>
      <c r="B6" s="524" t="s">
        <v>46</v>
      </c>
      <c r="C6" s="524"/>
      <c r="D6" s="524"/>
      <c r="E6" s="130">
        <f>SUM(E7:E13)</f>
        <v>196488891</v>
      </c>
      <c r="F6" s="130">
        <f>SUM(F7:F13)</f>
        <v>190651585</v>
      </c>
      <c r="G6" s="140">
        <f>F6/E6-1</f>
        <v>-2.9708071384045853E-2</v>
      </c>
    </row>
    <row r="7" spans="1:7" s="16" customFormat="1" ht="15" customHeight="1" x14ac:dyDescent="0.25">
      <c r="A7" s="81">
        <v>1100</v>
      </c>
      <c r="B7" s="513" t="s">
        <v>47</v>
      </c>
      <c r="C7" s="513"/>
      <c r="D7" s="513"/>
      <c r="E7" s="17">
        <v>99404132</v>
      </c>
      <c r="F7" s="153">
        <f>'PRESUP.EGRESOS FUENTE FINANCIAM'!M6</f>
        <v>106516963</v>
      </c>
      <c r="G7" s="154">
        <f>F7/E7-1</f>
        <v>7.1554681449258029E-2</v>
      </c>
    </row>
    <row r="8" spans="1:7" s="16" customFormat="1" ht="15" customHeight="1" x14ac:dyDescent="0.25">
      <c r="A8" s="81">
        <v>1200</v>
      </c>
      <c r="B8" s="513" t="s">
        <v>48</v>
      </c>
      <c r="C8" s="513"/>
      <c r="D8" s="513"/>
      <c r="E8" s="17">
        <v>29624384</v>
      </c>
      <c r="F8" s="153">
        <f>'PRESUP.EGRESOS FUENTE FINANCIAM'!M11</f>
        <v>27875106</v>
      </c>
      <c r="G8" s="154">
        <f t="shared" ref="G8:G13" si="0">F8/E8-1</f>
        <v>-5.9048586461747155E-2</v>
      </c>
    </row>
    <row r="9" spans="1:7" s="16" customFormat="1" ht="15" customHeight="1" x14ac:dyDescent="0.25">
      <c r="A9" s="81">
        <v>1300</v>
      </c>
      <c r="B9" s="513" t="s">
        <v>49</v>
      </c>
      <c r="C9" s="513"/>
      <c r="D9" s="513"/>
      <c r="E9" s="18">
        <v>20405055</v>
      </c>
      <c r="F9" s="153">
        <f>'PRESUP.EGRESOS FUENTE FINANCIAM'!M16</f>
        <v>16773425</v>
      </c>
      <c r="G9" s="154">
        <f t="shared" si="0"/>
        <v>-0.17797697678344904</v>
      </c>
    </row>
    <row r="10" spans="1:7" s="16" customFormat="1" ht="15" customHeight="1" x14ac:dyDescent="0.25">
      <c r="A10" s="81">
        <v>1400</v>
      </c>
      <c r="B10" s="513" t="s">
        <v>50</v>
      </c>
      <c r="C10" s="513"/>
      <c r="D10" s="513"/>
      <c r="E10" s="18">
        <v>28341491</v>
      </c>
      <c r="F10" s="153">
        <f>'PRESUP.EGRESOS FUENTE FINANCIAM'!M25</f>
        <v>22746739</v>
      </c>
      <c r="G10" s="154">
        <f t="shared" si="0"/>
        <v>-0.19740499891131347</v>
      </c>
    </row>
    <row r="11" spans="1:7" s="16" customFormat="1" ht="15" customHeight="1" x14ac:dyDescent="0.25">
      <c r="A11" s="81">
        <v>1500</v>
      </c>
      <c r="B11" s="513" t="s">
        <v>51</v>
      </c>
      <c r="C11" s="513"/>
      <c r="D11" s="513"/>
      <c r="E11" s="18">
        <v>8684787</v>
      </c>
      <c r="F11" s="153">
        <f>'PRESUP.EGRESOS FUENTE FINANCIAM'!M30</f>
        <v>6025848</v>
      </c>
      <c r="G11" s="154">
        <f t="shared" si="0"/>
        <v>-0.30616053105274776</v>
      </c>
    </row>
    <row r="12" spans="1:7" s="16" customFormat="1" ht="15" customHeight="1" x14ac:dyDescent="0.25">
      <c r="A12" s="81">
        <v>1600</v>
      </c>
      <c r="B12" s="513" t="s">
        <v>52</v>
      </c>
      <c r="C12" s="513"/>
      <c r="D12" s="513"/>
      <c r="E12" s="18">
        <v>0</v>
      </c>
      <c r="F12" s="153">
        <f>'PRESUP.EGRESOS FUENTE FINANCIAM'!M37</f>
        <v>3000000</v>
      </c>
      <c r="G12" s="154" t="e">
        <f t="shared" si="0"/>
        <v>#DIV/0!</v>
      </c>
    </row>
    <row r="13" spans="1:7" s="16" customFormat="1" ht="15" customHeight="1" x14ac:dyDescent="0.25">
      <c r="A13" s="81">
        <v>1700</v>
      </c>
      <c r="B13" s="514" t="s">
        <v>53</v>
      </c>
      <c r="C13" s="515"/>
      <c r="D13" s="516"/>
      <c r="E13" s="17">
        <v>10029042</v>
      </c>
      <c r="F13" s="153">
        <f>'PRESUP.EGRESOS FUENTE FINANCIAM'!M39</f>
        <v>7713504</v>
      </c>
      <c r="G13" s="154">
        <f t="shared" si="0"/>
        <v>-0.23088326881071985</v>
      </c>
    </row>
    <row r="14" spans="1:7" s="16" customFormat="1" ht="15" customHeight="1" x14ac:dyDescent="0.25">
      <c r="A14" s="141">
        <v>2000</v>
      </c>
      <c r="B14" s="506" t="s">
        <v>54</v>
      </c>
      <c r="C14" s="506"/>
      <c r="D14" s="506"/>
      <c r="E14" s="131">
        <f>SUM(E15:E23)</f>
        <v>29828334</v>
      </c>
      <c r="F14" s="131">
        <f>SUM(F15:F23)</f>
        <v>25397110</v>
      </c>
      <c r="G14" s="142">
        <f>F14/E14-1</f>
        <v>-0.14855754263714493</v>
      </c>
    </row>
    <row r="15" spans="1:7" s="16" customFormat="1" ht="15" customHeight="1" x14ac:dyDescent="0.25">
      <c r="A15" s="81">
        <v>2100</v>
      </c>
      <c r="B15" s="513" t="s">
        <v>55</v>
      </c>
      <c r="C15" s="513"/>
      <c r="D15" s="513"/>
      <c r="E15" s="17">
        <v>5264477</v>
      </c>
      <c r="F15" s="153">
        <f>'PRESUP.EGRESOS FUENTE FINANCIAM'!M43</f>
        <v>3496504</v>
      </c>
      <c r="G15" s="154">
        <f>F15/E15-1</f>
        <v>-0.3358307007514707</v>
      </c>
    </row>
    <row r="16" spans="1:7" s="16" customFormat="1" ht="15" customHeight="1" x14ac:dyDescent="0.25">
      <c r="A16" s="81">
        <v>2200</v>
      </c>
      <c r="B16" s="513" t="s">
        <v>56</v>
      </c>
      <c r="C16" s="513"/>
      <c r="D16" s="513"/>
      <c r="E16" s="17">
        <v>494918</v>
      </c>
      <c r="F16" s="153">
        <f>'PRESUP.EGRESOS FUENTE FINANCIAM'!M52</f>
        <v>651868</v>
      </c>
      <c r="G16" s="154">
        <f t="shared" ref="G16:G23" si="1">F16/E16-1</f>
        <v>0.31712324061763764</v>
      </c>
    </row>
    <row r="17" spans="1:7" s="16" customFormat="1" ht="15" customHeight="1" x14ac:dyDescent="0.25">
      <c r="A17" s="81">
        <v>2300</v>
      </c>
      <c r="B17" s="513" t="s">
        <v>57</v>
      </c>
      <c r="C17" s="513"/>
      <c r="D17" s="513"/>
      <c r="E17" s="18">
        <v>0</v>
      </c>
      <c r="F17" s="153">
        <f>'PRESUP.EGRESOS FUENTE FINANCIAM'!M56</f>
        <v>0</v>
      </c>
      <c r="G17" s="154" t="e">
        <f t="shared" si="1"/>
        <v>#DIV/0!</v>
      </c>
    </row>
    <row r="18" spans="1:7" s="16" customFormat="1" ht="15" customHeight="1" x14ac:dyDescent="0.25">
      <c r="A18" s="81">
        <v>2400</v>
      </c>
      <c r="B18" s="513" t="s">
        <v>58</v>
      </c>
      <c r="C18" s="513"/>
      <c r="D18" s="513"/>
      <c r="E18" s="18">
        <v>6718119</v>
      </c>
      <c r="F18" s="153">
        <f>'PRESUP.EGRESOS FUENTE FINANCIAM'!M66</f>
        <v>4907636</v>
      </c>
      <c r="G18" s="154">
        <f t="shared" si="1"/>
        <v>-0.26949254694654856</v>
      </c>
    </row>
    <row r="19" spans="1:7" s="16" customFormat="1" ht="15" customHeight="1" x14ac:dyDescent="0.25">
      <c r="A19" s="81">
        <v>2500</v>
      </c>
      <c r="B19" s="513" t="s">
        <v>59</v>
      </c>
      <c r="C19" s="513"/>
      <c r="D19" s="513"/>
      <c r="E19" s="18">
        <v>213379</v>
      </c>
      <c r="F19" s="153">
        <f>'PRESUP.EGRESOS FUENTE FINANCIAM'!M76</f>
        <v>498028</v>
      </c>
      <c r="G19" s="154">
        <f t="shared" si="1"/>
        <v>1.3340066267064707</v>
      </c>
    </row>
    <row r="20" spans="1:7" s="16" customFormat="1" ht="15" customHeight="1" x14ac:dyDescent="0.25">
      <c r="A20" s="81">
        <v>2600</v>
      </c>
      <c r="B20" s="513" t="s">
        <v>60</v>
      </c>
      <c r="C20" s="513"/>
      <c r="D20" s="513"/>
      <c r="E20" s="18">
        <v>10833424</v>
      </c>
      <c r="F20" s="153">
        <f>'PRESUP.EGRESOS FUENTE FINANCIAM'!M84</f>
        <v>11367150</v>
      </c>
      <c r="G20" s="154">
        <f t="shared" si="1"/>
        <v>4.9266603061045133E-2</v>
      </c>
    </row>
    <row r="21" spans="1:7" s="16" customFormat="1" ht="15" customHeight="1" x14ac:dyDescent="0.25">
      <c r="A21" s="81">
        <v>2700</v>
      </c>
      <c r="B21" s="514" t="s">
        <v>61</v>
      </c>
      <c r="C21" s="515"/>
      <c r="D21" s="516"/>
      <c r="E21" s="18">
        <v>1053190</v>
      </c>
      <c r="F21" s="153">
        <f>'PRESUP.EGRESOS FUENTE FINANCIAM'!M87</f>
        <v>1620600</v>
      </c>
      <c r="G21" s="154">
        <f t="shared" si="1"/>
        <v>0.53875369116683602</v>
      </c>
    </row>
    <row r="22" spans="1:7" s="16" customFormat="1" ht="15" customHeight="1" x14ac:dyDescent="0.25">
      <c r="A22" s="81">
        <v>2800</v>
      </c>
      <c r="B22" s="514" t="s">
        <v>62</v>
      </c>
      <c r="C22" s="515"/>
      <c r="D22" s="516"/>
      <c r="E22" s="18">
        <v>1415275</v>
      </c>
      <c r="F22" s="153">
        <f>'PRESUP.EGRESOS FUENTE FINANCIAM'!M93</f>
        <v>48000</v>
      </c>
      <c r="G22" s="154">
        <f t="shared" si="1"/>
        <v>-0.96608432990054938</v>
      </c>
    </row>
    <row r="23" spans="1:7" s="16" customFormat="1" ht="15" customHeight="1" x14ac:dyDescent="0.25">
      <c r="A23" s="81">
        <v>2900</v>
      </c>
      <c r="B23" s="513" t="s">
        <v>63</v>
      </c>
      <c r="C23" s="513"/>
      <c r="D23" s="513"/>
      <c r="E23" s="18">
        <v>3835552</v>
      </c>
      <c r="F23" s="153">
        <f>'PRESUP.EGRESOS FUENTE FINANCIAM'!M97</f>
        <v>2807324</v>
      </c>
      <c r="G23" s="154">
        <f t="shared" si="1"/>
        <v>-0.26807823228573102</v>
      </c>
    </row>
    <row r="24" spans="1:7" s="16" customFormat="1" ht="15" customHeight="1" x14ac:dyDescent="0.25">
      <c r="A24" s="141">
        <v>3000</v>
      </c>
      <c r="B24" s="506" t="s">
        <v>64</v>
      </c>
      <c r="C24" s="506"/>
      <c r="D24" s="506"/>
      <c r="E24" s="131">
        <f>SUM(E25:E33)</f>
        <v>31459820.489999998</v>
      </c>
      <c r="F24" s="131">
        <f>SUM(F25:F33)</f>
        <v>32614892</v>
      </c>
      <c r="G24" s="142">
        <f>F24/E24-1</f>
        <v>3.6715769257715802E-2</v>
      </c>
    </row>
    <row r="25" spans="1:7" s="16" customFormat="1" ht="15" customHeight="1" x14ac:dyDescent="0.25">
      <c r="A25" s="81">
        <v>3100</v>
      </c>
      <c r="B25" s="513" t="s">
        <v>65</v>
      </c>
      <c r="C25" s="513"/>
      <c r="D25" s="513"/>
      <c r="E25" s="17">
        <v>17575444</v>
      </c>
      <c r="F25" s="153">
        <f>'PRESUP.EGRESOS FUENTE FINANCIAM'!M108</f>
        <v>19033620</v>
      </c>
      <c r="G25" s="154">
        <f>F25/E25-1</f>
        <v>8.296666644666284E-2</v>
      </c>
    </row>
    <row r="26" spans="1:7" s="16" customFormat="1" ht="15" customHeight="1" x14ac:dyDescent="0.25">
      <c r="A26" s="81">
        <v>3200</v>
      </c>
      <c r="B26" s="513" t="s">
        <v>66</v>
      </c>
      <c r="C26" s="513"/>
      <c r="D26" s="513"/>
      <c r="E26" s="17">
        <v>1022567</v>
      </c>
      <c r="F26" s="153">
        <f>'PRESUP.EGRESOS FUENTE FINANCIAM'!M118</f>
        <v>1320900</v>
      </c>
      <c r="G26" s="154">
        <f t="shared" ref="G26:G32" si="2">F26/E26-1</f>
        <v>0.29174909810310723</v>
      </c>
    </row>
    <row r="27" spans="1:7" s="16" customFormat="1" ht="15" customHeight="1" x14ac:dyDescent="0.25">
      <c r="A27" s="81">
        <v>3300</v>
      </c>
      <c r="B27" s="513" t="s">
        <v>67</v>
      </c>
      <c r="C27" s="513"/>
      <c r="D27" s="513"/>
      <c r="E27" s="18">
        <v>3261253</v>
      </c>
      <c r="F27" s="153">
        <f>'PRESUP.EGRESOS FUENTE FINANCIAM'!M128</f>
        <v>2479190</v>
      </c>
      <c r="G27" s="154">
        <f t="shared" si="2"/>
        <v>-0.23980445552675611</v>
      </c>
    </row>
    <row r="28" spans="1:7" s="16" customFormat="1" ht="15" customHeight="1" x14ac:dyDescent="0.25">
      <c r="A28" s="81">
        <v>3400</v>
      </c>
      <c r="B28" s="513" t="s">
        <v>68</v>
      </c>
      <c r="C28" s="513"/>
      <c r="D28" s="513"/>
      <c r="E28" s="18">
        <v>1216645</v>
      </c>
      <c r="F28" s="153">
        <f>'PRESUP.EGRESOS FUENTE FINANCIAM'!M138</f>
        <v>1846196</v>
      </c>
      <c r="G28" s="154">
        <f t="shared" si="2"/>
        <v>0.51744839291658629</v>
      </c>
    </row>
    <row r="29" spans="1:7" s="16" customFormat="1" ht="15" customHeight="1" x14ac:dyDescent="0.25">
      <c r="A29" s="81">
        <v>3500</v>
      </c>
      <c r="B29" s="513" t="s">
        <v>69</v>
      </c>
      <c r="C29" s="513"/>
      <c r="D29" s="513"/>
      <c r="E29" s="18">
        <v>1535719</v>
      </c>
      <c r="F29" s="153">
        <f>'PRESUP.EGRESOS FUENTE FINANCIAM'!M148</f>
        <v>1102850</v>
      </c>
      <c r="G29" s="154">
        <f t="shared" si="2"/>
        <v>-0.28186732077938736</v>
      </c>
    </row>
    <row r="30" spans="1:7" s="16" customFormat="1" ht="15" customHeight="1" x14ac:dyDescent="0.25">
      <c r="A30" s="81">
        <v>3600</v>
      </c>
      <c r="B30" s="513" t="s">
        <v>70</v>
      </c>
      <c r="C30" s="513"/>
      <c r="D30" s="513"/>
      <c r="E30" s="18">
        <v>663458.49</v>
      </c>
      <c r="F30" s="153">
        <f>'PRESUP.EGRESOS FUENTE FINANCIAM'!M158</f>
        <v>750300</v>
      </c>
      <c r="G30" s="154">
        <f t="shared" si="2"/>
        <v>0.13089215272533483</v>
      </c>
    </row>
    <row r="31" spans="1:7" s="16" customFormat="1" ht="15" customHeight="1" x14ac:dyDescent="0.25">
      <c r="A31" s="81">
        <v>3700</v>
      </c>
      <c r="B31" s="514" t="s">
        <v>71</v>
      </c>
      <c r="C31" s="515"/>
      <c r="D31" s="516"/>
      <c r="E31" s="18">
        <v>814936</v>
      </c>
      <c r="F31" s="153">
        <f>'PRESUP.EGRESOS FUENTE FINANCIAM'!M166</f>
        <v>846332</v>
      </c>
      <c r="G31" s="154">
        <f t="shared" si="2"/>
        <v>3.8525724719487231E-2</v>
      </c>
    </row>
    <row r="32" spans="1:7" s="16" customFormat="1" ht="15" customHeight="1" x14ac:dyDescent="0.25">
      <c r="A32" s="81">
        <v>3800</v>
      </c>
      <c r="B32" s="514" t="s">
        <v>72</v>
      </c>
      <c r="C32" s="515"/>
      <c r="D32" s="516"/>
      <c r="E32" s="18">
        <v>3013808</v>
      </c>
      <c r="F32" s="153">
        <f>'PRESUP.EGRESOS FUENTE FINANCIAM'!M176</f>
        <v>2535504</v>
      </c>
      <c r="G32" s="154">
        <f t="shared" si="2"/>
        <v>-0.15870420411651975</v>
      </c>
    </row>
    <row r="33" spans="1:7" s="16" customFormat="1" ht="15" customHeight="1" x14ac:dyDescent="0.25">
      <c r="A33" s="81">
        <v>3900</v>
      </c>
      <c r="B33" s="513" t="s">
        <v>73</v>
      </c>
      <c r="C33" s="513"/>
      <c r="D33" s="513"/>
      <c r="E33" s="18">
        <v>2355990</v>
      </c>
      <c r="F33" s="153">
        <f>'PRESUP.EGRESOS FUENTE FINANCIAM'!M182</f>
        <v>2700000</v>
      </c>
      <c r="G33" s="154">
        <f>F33/E33-1</f>
        <v>0.14601505099766987</v>
      </c>
    </row>
    <row r="34" spans="1:7" s="16" customFormat="1" ht="15" customHeight="1" x14ac:dyDescent="0.25">
      <c r="A34" s="141">
        <v>4000</v>
      </c>
      <c r="B34" s="506" t="s">
        <v>74</v>
      </c>
      <c r="C34" s="506"/>
      <c r="D34" s="506"/>
      <c r="E34" s="131">
        <f>SUM(E35:E43)</f>
        <v>27499148</v>
      </c>
      <c r="F34" s="131">
        <f>SUM(F35:F43)</f>
        <v>28901661.98</v>
      </c>
      <c r="G34" s="142">
        <f>F34/E34-1</f>
        <v>5.1002088501069132E-2</v>
      </c>
    </row>
    <row r="35" spans="1:7" s="16" customFormat="1" ht="15.75" x14ac:dyDescent="0.25">
      <c r="A35" s="63">
        <v>4100</v>
      </c>
      <c r="B35" s="505" t="s">
        <v>75</v>
      </c>
      <c r="C35" s="505"/>
      <c r="D35" s="505"/>
      <c r="E35" s="17">
        <v>0</v>
      </c>
      <c r="F35" s="153">
        <f>'PRESUP.EGRESOS FUENTE FINANCIAM'!M193</f>
        <v>0</v>
      </c>
      <c r="G35" s="154" t="e">
        <f t="shared" ref="G35:G74" si="3">F35/E35-1</f>
        <v>#DIV/0!</v>
      </c>
    </row>
    <row r="36" spans="1:7" s="16" customFormat="1" ht="15" customHeight="1" x14ac:dyDescent="0.25">
      <c r="A36" s="63">
        <v>4200</v>
      </c>
      <c r="B36" s="505" t="s">
        <v>76</v>
      </c>
      <c r="C36" s="505"/>
      <c r="D36" s="505"/>
      <c r="E36" s="18">
        <v>270400</v>
      </c>
      <c r="F36" s="153">
        <f>'PRESUP.EGRESOS FUENTE FINANCIAM'!M203</f>
        <v>0</v>
      </c>
      <c r="G36" s="154">
        <f t="shared" si="3"/>
        <v>-1</v>
      </c>
    </row>
    <row r="37" spans="1:7" s="16" customFormat="1" ht="15" customHeight="1" x14ac:dyDescent="0.25">
      <c r="A37" s="63">
        <v>4300</v>
      </c>
      <c r="B37" s="517" t="s">
        <v>77</v>
      </c>
      <c r="C37" s="518"/>
      <c r="D37" s="519"/>
      <c r="E37" s="18">
        <v>1734825</v>
      </c>
      <c r="F37" s="153">
        <f>'PRESUP.EGRESOS FUENTE FINANCIAM'!M209</f>
        <v>1300000</v>
      </c>
      <c r="G37" s="154">
        <f t="shared" si="3"/>
        <v>-0.25064487772541899</v>
      </c>
    </row>
    <row r="38" spans="1:7" s="16" customFormat="1" ht="15" customHeight="1" x14ac:dyDescent="0.25">
      <c r="A38" s="63">
        <v>4400</v>
      </c>
      <c r="B38" s="505" t="s">
        <v>78</v>
      </c>
      <c r="C38" s="505"/>
      <c r="D38" s="505"/>
      <c r="E38" s="17">
        <v>19714089</v>
      </c>
      <c r="F38" s="153">
        <f>'PRESUP.EGRESOS FUENTE FINANCIAM'!M219</f>
        <v>21115169</v>
      </c>
      <c r="G38" s="154">
        <f>F38/E38-1</f>
        <v>7.1069984517164286E-2</v>
      </c>
    </row>
    <row r="39" spans="1:7" s="16" customFormat="1" ht="15" customHeight="1" x14ac:dyDescent="0.25">
      <c r="A39" s="63">
        <v>4500</v>
      </c>
      <c r="B39" s="513" t="s">
        <v>79</v>
      </c>
      <c r="C39" s="513"/>
      <c r="D39" s="513"/>
      <c r="E39" s="18">
        <v>5779834</v>
      </c>
      <c r="F39" s="153">
        <f>'PRESUP.EGRESOS FUENTE FINANCIAM'!M228</f>
        <v>5633191.9800000004</v>
      </c>
      <c r="G39" s="154">
        <f>F39/E39-1</f>
        <v>-2.5371320352798987E-2</v>
      </c>
    </row>
    <row r="40" spans="1:7" s="16" customFormat="1" ht="15" customHeight="1" x14ac:dyDescent="0.25">
      <c r="A40" s="63">
        <v>4600</v>
      </c>
      <c r="B40" s="514" t="s">
        <v>80</v>
      </c>
      <c r="C40" s="515"/>
      <c r="D40" s="516"/>
      <c r="E40" s="18">
        <v>0</v>
      </c>
      <c r="F40" s="153">
        <f>'PRESUP.EGRESOS FUENTE FINANCIAM'!M232</f>
        <v>853301</v>
      </c>
      <c r="G40" s="154" t="e">
        <f>F40/E40-1</f>
        <v>#DIV/0!</v>
      </c>
    </row>
    <row r="41" spans="1:7" s="16" customFormat="1" ht="15" customHeight="1" x14ac:dyDescent="0.25">
      <c r="A41" s="63">
        <v>4700</v>
      </c>
      <c r="B41" s="514" t="s">
        <v>81</v>
      </c>
      <c r="C41" s="515"/>
      <c r="D41" s="516"/>
      <c r="E41" s="18">
        <v>0</v>
      </c>
      <c r="F41" s="153">
        <f>'PRESUP.EGRESOS FUENTE FINANCIAM'!M239</f>
        <v>0</v>
      </c>
      <c r="G41" s="154" t="e">
        <f>F41/E41-1</f>
        <v>#DIV/0!</v>
      </c>
    </row>
    <row r="42" spans="1:7" s="16" customFormat="1" ht="15" customHeight="1" x14ac:dyDescent="0.25">
      <c r="A42" s="63">
        <v>4800</v>
      </c>
      <c r="B42" s="513" t="s">
        <v>82</v>
      </c>
      <c r="C42" s="513"/>
      <c r="D42" s="513"/>
      <c r="E42" s="18">
        <v>0</v>
      </c>
      <c r="F42" s="153">
        <f>'PRESUP.EGRESOS FUENTE FINANCIAM'!M241</f>
        <v>0</v>
      </c>
      <c r="G42" s="154" t="e">
        <f>F42/E42-1</f>
        <v>#DIV/0!</v>
      </c>
    </row>
    <row r="43" spans="1:7" s="16" customFormat="1" ht="15" customHeight="1" x14ac:dyDescent="0.25">
      <c r="A43" s="63">
        <v>4900</v>
      </c>
      <c r="B43" s="505" t="s">
        <v>83</v>
      </c>
      <c r="C43" s="505"/>
      <c r="D43" s="505"/>
      <c r="E43" s="17">
        <v>0</v>
      </c>
      <c r="F43" s="153">
        <f>'PRESUP.EGRESOS FUENTE FINANCIAM'!M247</f>
        <v>0</v>
      </c>
      <c r="G43" s="154" t="e">
        <f t="shared" si="3"/>
        <v>#DIV/0!</v>
      </c>
    </row>
    <row r="44" spans="1:7" s="16" customFormat="1" ht="15" customHeight="1" x14ac:dyDescent="0.25">
      <c r="A44" s="141">
        <v>5000</v>
      </c>
      <c r="B44" s="506" t="s">
        <v>84</v>
      </c>
      <c r="C44" s="506"/>
      <c r="D44" s="506"/>
      <c r="E44" s="131">
        <f>SUM(E45:E53)</f>
        <v>9028589</v>
      </c>
      <c r="F44" s="131">
        <f>SUM(F45:F53)</f>
        <v>13481759</v>
      </c>
      <c r="G44" s="142">
        <f t="shared" si="3"/>
        <v>0.49322989450511034</v>
      </c>
    </row>
    <row r="45" spans="1:7" s="16" customFormat="1" ht="15" customHeight="1" x14ac:dyDescent="0.25">
      <c r="A45" s="63">
        <v>5100</v>
      </c>
      <c r="B45" s="505" t="s">
        <v>85</v>
      </c>
      <c r="C45" s="505"/>
      <c r="D45" s="505"/>
      <c r="E45" s="17">
        <v>691988</v>
      </c>
      <c r="F45" s="153">
        <f>'PRESUP.EGRESOS FUENTE FINANCIAM'!M252</f>
        <v>904562</v>
      </c>
      <c r="G45" s="154">
        <f t="shared" si="3"/>
        <v>0.3071931883211847</v>
      </c>
    </row>
    <row r="46" spans="1:7" s="16" customFormat="1" ht="15" customHeight="1" x14ac:dyDescent="0.25">
      <c r="A46" s="63">
        <v>5200</v>
      </c>
      <c r="B46" s="505" t="s">
        <v>86</v>
      </c>
      <c r="C46" s="505"/>
      <c r="D46" s="505"/>
      <c r="E46" s="17">
        <v>742306</v>
      </c>
      <c r="F46" s="153">
        <f>'PRESUP.EGRESOS FUENTE FINANCIAM'!M259</f>
        <v>33500</v>
      </c>
      <c r="G46" s="154">
        <f t="shared" si="3"/>
        <v>-0.9548703634350254</v>
      </c>
    </row>
    <row r="47" spans="1:7" s="16" customFormat="1" ht="15" customHeight="1" x14ac:dyDescent="0.25">
      <c r="A47" s="63">
        <v>5300</v>
      </c>
      <c r="B47" s="505" t="s">
        <v>87</v>
      </c>
      <c r="C47" s="505"/>
      <c r="D47" s="505"/>
      <c r="E47" s="17">
        <v>1949</v>
      </c>
      <c r="F47" s="153">
        <f>'PRESUP.EGRESOS FUENTE FINANCIAM'!M264</f>
        <v>0</v>
      </c>
      <c r="G47" s="154">
        <f t="shared" si="3"/>
        <v>-1</v>
      </c>
    </row>
    <row r="48" spans="1:7" s="16" customFormat="1" ht="15" customHeight="1" x14ac:dyDescent="0.25">
      <c r="A48" s="63">
        <v>5400</v>
      </c>
      <c r="B48" s="505" t="s">
        <v>88</v>
      </c>
      <c r="C48" s="505"/>
      <c r="D48" s="505"/>
      <c r="E48" s="17">
        <v>5781146</v>
      </c>
      <c r="F48" s="153">
        <f>'PRESUP.EGRESOS FUENTE FINANCIAM'!M267</f>
        <v>11000000</v>
      </c>
      <c r="G48" s="154">
        <f t="shared" ref="G48:G53" si="4">F48/E48-1</f>
        <v>0.90273693139733879</v>
      </c>
    </row>
    <row r="49" spans="1:256" s="16" customFormat="1" ht="15" customHeight="1" x14ac:dyDescent="0.25">
      <c r="A49" s="63">
        <v>5500</v>
      </c>
      <c r="B49" s="513" t="s">
        <v>89</v>
      </c>
      <c r="C49" s="513"/>
      <c r="D49" s="513"/>
      <c r="E49" s="18">
        <v>1758021</v>
      </c>
      <c r="F49" s="153">
        <f>'PRESUP.EGRESOS FUENTE FINANCIAM'!M274</f>
        <v>0</v>
      </c>
      <c r="G49" s="154">
        <f t="shared" si="4"/>
        <v>-1</v>
      </c>
    </row>
    <row r="50" spans="1:256" s="16" customFormat="1" ht="15" customHeight="1" x14ac:dyDescent="0.25">
      <c r="A50" s="63">
        <v>5600</v>
      </c>
      <c r="B50" s="514" t="s">
        <v>90</v>
      </c>
      <c r="C50" s="515"/>
      <c r="D50" s="516"/>
      <c r="E50" s="18">
        <v>0</v>
      </c>
      <c r="F50" s="153">
        <f>'PRESUP.EGRESOS FUENTE FINANCIAM'!M276</f>
        <v>1543697</v>
      </c>
      <c r="G50" s="154" t="e">
        <f t="shared" si="4"/>
        <v>#DIV/0!</v>
      </c>
    </row>
    <row r="51" spans="1:256" s="16" customFormat="1" ht="15" customHeight="1" x14ac:dyDescent="0.25">
      <c r="A51" s="63">
        <v>5700</v>
      </c>
      <c r="B51" s="514" t="s">
        <v>91</v>
      </c>
      <c r="C51" s="515"/>
      <c r="D51" s="516"/>
      <c r="E51" s="18">
        <v>13100</v>
      </c>
      <c r="F51" s="153">
        <f>'PRESUP.EGRESOS FUENTE FINANCIAM'!M285</f>
        <v>0</v>
      </c>
      <c r="G51" s="154">
        <f t="shared" si="4"/>
        <v>-1</v>
      </c>
    </row>
    <row r="52" spans="1:256" s="16" customFormat="1" ht="15" customHeight="1" x14ac:dyDescent="0.25">
      <c r="A52" s="63">
        <v>5800</v>
      </c>
      <c r="B52" s="513" t="s">
        <v>92</v>
      </c>
      <c r="C52" s="513"/>
      <c r="D52" s="513"/>
      <c r="E52" s="18">
        <v>0</v>
      </c>
      <c r="F52" s="153">
        <f>'PRESUP.EGRESOS FUENTE FINANCIAM'!M295</f>
        <v>0</v>
      </c>
      <c r="G52" s="154" t="e">
        <f t="shared" si="4"/>
        <v>#DIV/0!</v>
      </c>
    </row>
    <row r="53" spans="1:256" s="16" customFormat="1" ht="15" customHeight="1" x14ac:dyDescent="0.25">
      <c r="A53" s="63">
        <v>5900</v>
      </c>
      <c r="B53" s="505" t="s">
        <v>93</v>
      </c>
      <c r="C53" s="505"/>
      <c r="D53" s="505"/>
      <c r="E53" s="17">
        <v>40079</v>
      </c>
      <c r="F53" s="153">
        <f>'PRESUP.EGRESOS FUENTE FINANCIAM'!M300</f>
        <v>0</v>
      </c>
      <c r="G53" s="154">
        <f t="shared" si="4"/>
        <v>-1</v>
      </c>
    </row>
    <row r="54" spans="1:256" s="16" customFormat="1" ht="15" customHeight="1" x14ac:dyDescent="0.25">
      <c r="A54" s="141">
        <v>6000</v>
      </c>
      <c r="B54" s="506" t="s">
        <v>94</v>
      </c>
      <c r="C54" s="506"/>
      <c r="D54" s="506"/>
      <c r="E54" s="131">
        <f>SUM(E55:E57)</f>
        <v>62730120</v>
      </c>
      <c r="F54" s="131">
        <f>SUM(F55:F57)</f>
        <v>47363433</v>
      </c>
      <c r="G54" s="142">
        <f t="shared" si="3"/>
        <v>-0.2449650502820655</v>
      </c>
    </row>
    <row r="55" spans="1:256" s="16" customFormat="1" ht="15" customHeight="1" x14ac:dyDescent="0.25">
      <c r="A55" s="82">
        <v>6100</v>
      </c>
      <c r="B55" s="512" t="s">
        <v>95</v>
      </c>
      <c r="C55" s="512"/>
      <c r="D55" s="512"/>
      <c r="E55" s="83">
        <v>62730120</v>
      </c>
      <c r="F55" s="153">
        <f>'PRESUP.EGRESOS FUENTE FINANCIAM'!M311</f>
        <v>47363433</v>
      </c>
      <c r="G55" s="154">
        <f t="shared" si="3"/>
        <v>-0.2449650502820655</v>
      </c>
    </row>
    <row r="56" spans="1:256" s="16" customFormat="1" ht="15" customHeight="1" x14ac:dyDescent="0.25">
      <c r="A56" s="63">
        <v>6200</v>
      </c>
      <c r="B56" s="505" t="s">
        <v>96</v>
      </c>
      <c r="C56" s="505"/>
      <c r="D56" s="505"/>
      <c r="E56" s="17">
        <v>0</v>
      </c>
      <c r="F56" s="153">
        <f>'PRESUP.EGRESOS FUENTE FINANCIAM'!M320</f>
        <v>0</v>
      </c>
      <c r="G56" s="154" t="e">
        <f t="shared" si="3"/>
        <v>#DIV/0!</v>
      </c>
    </row>
    <row r="57" spans="1:256" s="16" customFormat="1" ht="15" customHeight="1" x14ac:dyDescent="0.25">
      <c r="A57" s="63">
        <v>6300</v>
      </c>
      <c r="B57" s="505" t="s">
        <v>97</v>
      </c>
      <c r="C57" s="505"/>
      <c r="D57" s="505"/>
      <c r="E57" s="17">
        <v>0</v>
      </c>
      <c r="F57" s="153">
        <f>'PRESUP.EGRESOS FUENTE FINANCIAM'!M329</f>
        <v>0</v>
      </c>
      <c r="G57" s="154" t="e">
        <f t="shared" si="3"/>
        <v>#DIV/0!</v>
      </c>
    </row>
    <row r="58" spans="1:256" s="16" customFormat="1" ht="15.75" customHeight="1" x14ac:dyDescent="0.25">
      <c r="A58" s="141">
        <v>7000</v>
      </c>
      <c r="B58" s="506" t="s">
        <v>98</v>
      </c>
      <c r="C58" s="506"/>
      <c r="D58" s="506"/>
      <c r="E58" s="131">
        <f>SUM(E59:E65)</f>
        <v>0</v>
      </c>
      <c r="F58" s="131">
        <f>SUM(F59:F65)</f>
        <v>0</v>
      </c>
      <c r="G58" s="142" t="e">
        <f t="shared" si="3"/>
        <v>#DIV/0!</v>
      </c>
    </row>
    <row r="59" spans="1:256" s="16" customFormat="1" ht="15.75" x14ac:dyDescent="0.25">
      <c r="A59" s="63">
        <v>7100</v>
      </c>
      <c r="B59" s="505" t="s">
        <v>99</v>
      </c>
      <c r="C59" s="505"/>
      <c r="D59" s="505"/>
      <c r="E59" s="64">
        <v>0</v>
      </c>
      <c r="F59" s="153">
        <f>'PRESUP.EGRESOS FUENTE FINANCIAM'!M333</f>
        <v>0</v>
      </c>
      <c r="G59" s="154" t="e">
        <f t="shared" si="3"/>
        <v>#DIV/0!</v>
      </c>
      <c r="H59" s="19"/>
      <c r="I59" s="20">
        <v>61</v>
      </c>
      <c r="J59" s="510"/>
      <c r="K59" s="510"/>
      <c r="L59" s="511"/>
      <c r="M59" s="21">
        <v>61</v>
      </c>
      <c r="N59" s="510"/>
      <c r="O59" s="510"/>
      <c r="P59" s="511"/>
      <c r="Q59" s="21">
        <v>61</v>
      </c>
      <c r="R59" s="510"/>
      <c r="S59" s="510"/>
      <c r="T59" s="511"/>
      <c r="U59" s="21">
        <v>61</v>
      </c>
      <c r="V59" s="510"/>
      <c r="W59" s="510"/>
      <c r="X59" s="511"/>
      <c r="Y59" s="21">
        <v>61</v>
      </c>
      <c r="Z59" s="510"/>
      <c r="AA59" s="510"/>
      <c r="AB59" s="511"/>
      <c r="AC59" s="21">
        <v>61</v>
      </c>
      <c r="AD59" s="510"/>
      <c r="AE59" s="510"/>
      <c r="AF59" s="511"/>
      <c r="AG59" s="21">
        <v>61</v>
      </c>
      <c r="AH59" s="510"/>
      <c r="AI59" s="510"/>
      <c r="AJ59" s="511"/>
      <c r="AK59" s="21">
        <v>61</v>
      </c>
      <c r="AL59" s="510"/>
      <c r="AM59" s="510"/>
      <c r="AN59" s="511"/>
      <c r="AO59" s="21">
        <v>61</v>
      </c>
      <c r="AP59" s="510"/>
      <c r="AQ59" s="510"/>
      <c r="AR59" s="511"/>
      <c r="AS59" s="21">
        <v>61</v>
      </c>
      <c r="AT59" s="510"/>
      <c r="AU59" s="510"/>
      <c r="AV59" s="511"/>
      <c r="AW59" s="21">
        <v>61</v>
      </c>
      <c r="AX59" s="510"/>
      <c r="AY59" s="510"/>
      <c r="AZ59" s="511"/>
      <c r="BA59" s="21">
        <v>61</v>
      </c>
      <c r="BB59" s="510"/>
      <c r="BC59" s="510"/>
      <c r="BD59" s="511"/>
      <c r="BE59" s="21">
        <v>61</v>
      </c>
      <c r="BF59" s="510"/>
      <c r="BG59" s="510"/>
      <c r="BH59" s="511"/>
      <c r="BI59" s="21">
        <v>61</v>
      </c>
      <c r="BJ59" s="510"/>
      <c r="BK59" s="510"/>
      <c r="BL59" s="511"/>
      <c r="BM59" s="21">
        <v>61</v>
      </c>
      <c r="BN59" s="510"/>
      <c r="BO59" s="510"/>
      <c r="BP59" s="511"/>
      <c r="BQ59" s="21">
        <v>61</v>
      </c>
      <c r="BR59" s="510"/>
      <c r="BS59" s="510"/>
      <c r="BT59" s="511"/>
      <c r="BU59" s="21">
        <v>61</v>
      </c>
      <c r="BV59" s="510"/>
      <c r="BW59" s="510"/>
      <c r="BX59" s="511"/>
      <c r="BY59" s="21">
        <v>61</v>
      </c>
      <c r="BZ59" s="510"/>
      <c r="CA59" s="510"/>
      <c r="CB59" s="511"/>
      <c r="CC59" s="21">
        <v>61</v>
      </c>
      <c r="CD59" s="510"/>
      <c r="CE59" s="510"/>
      <c r="CF59" s="511"/>
      <c r="CG59" s="21">
        <v>61</v>
      </c>
      <c r="CH59" s="510"/>
      <c r="CI59" s="510"/>
      <c r="CJ59" s="511"/>
      <c r="CK59" s="21">
        <v>61</v>
      </c>
      <c r="CL59" s="510"/>
      <c r="CM59" s="510"/>
      <c r="CN59" s="511"/>
      <c r="CO59" s="21">
        <v>61</v>
      </c>
      <c r="CP59" s="510"/>
      <c r="CQ59" s="510"/>
      <c r="CR59" s="511"/>
      <c r="CS59" s="21">
        <v>61</v>
      </c>
      <c r="CT59" s="510"/>
      <c r="CU59" s="510"/>
      <c r="CV59" s="511"/>
      <c r="CW59" s="21">
        <v>61</v>
      </c>
      <c r="CX59" s="510"/>
      <c r="CY59" s="510"/>
      <c r="CZ59" s="511"/>
      <c r="DA59" s="21">
        <v>61</v>
      </c>
      <c r="DB59" s="510"/>
      <c r="DC59" s="510"/>
      <c r="DD59" s="511"/>
      <c r="DE59" s="21">
        <v>61</v>
      </c>
      <c r="DF59" s="510"/>
      <c r="DG59" s="510"/>
      <c r="DH59" s="511"/>
      <c r="DI59" s="21">
        <v>61</v>
      </c>
      <c r="DJ59" s="510"/>
      <c r="DK59" s="510"/>
      <c r="DL59" s="511"/>
      <c r="DM59" s="21">
        <v>61</v>
      </c>
      <c r="DN59" s="510"/>
      <c r="DO59" s="510"/>
      <c r="DP59" s="511"/>
      <c r="DQ59" s="21">
        <v>61</v>
      </c>
      <c r="DR59" s="510"/>
      <c r="DS59" s="510"/>
      <c r="DT59" s="511"/>
      <c r="DU59" s="21">
        <v>61</v>
      </c>
      <c r="DV59" s="510"/>
      <c r="DW59" s="510"/>
      <c r="DX59" s="511"/>
      <c r="DY59" s="21">
        <v>61</v>
      </c>
      <c r="DZ59" s="510"/>
      <c r="EA59" s="510"/>
      <c r="EB59" s="511"/>
      <c r="EC59" s="21">
        <v>61</v>
      </c>
      <c r="ED59" s="510"/>
      <c r="EE59" s="510"/>
      <c r="EF59" s="511"/>
      <c r="EG59" s="21">
        <v>61</v>
      </c>
      <c r="EH59" s="510"/>
      <c r="EI59" s="510"/>
      <c r="EJ59" s="511"/>
      <c r="EK59" s="21">
        <v>61</v>
      </c>
      <c r="EL59" s="510"/>
      <c r="EM59" s="510"/>
      <c r="EN59" s="511"/>
      <c r="EO59" s="21">
        <v>61</v>
      </c>
      <c r="EP59" s="510"/>
      <c r="EQ59" s="510"/>
      <c r="ER59" s="511"/>
      <c r="ES59" s="21">
        <v>61</v>
      </c>
      <c r="ET59" s="510"/>
      <c r="EU59" s="510"/>
      <c r="EV59" s="511"/>
      <c r="EW59" s="21">
        <v>61</v>
      </c>
      <c r="EX59" s="510"/>
      <c r="EY59" s="510"/>
      <c r="EZ59" s="511"/>
      <c r="FA59" s="21">
        <v>61</v>
      </c>
      <c r="FB59" s="510"/>
      <c r="FC59" s="510"/>
      <c r="FD59" s="511"/>
      <c r="FE59" s="21">
        <v>61</v>
      </c>
      <c r="FF59" s="510"/>
      <c r="FG59" s="510"/>
      <c r="FH59" s="511"/>
      <c r="FI59" s="21">
        <v>61</v>
      </c>
      <c r="FJ59" s="510"/>
      <c r="FK59" s="510"/>
      <c r="FL59" s="511"/>
      <c r="FM59" s="21">
        <v>61</v>
      </c>
      <c r="FN59" s="510"/>
      <c r="FO59" s="510"/>
      <c r="FP59" s="511"/>
      <c r="FQ59" s="21">
        <v>61</v>
      </c>
      <c r="FR59" s="510"/>
      <c r="FS59" s="510"/>
      <c r="FT59" s="511"/>
      <c r="FU59" s="21">
        <v>61</v>
      </c>
      <c r="FV59" s="510"/>
      <c r="FW59" s="510"/>
      <c r="FX59" s="511"/>
      <c r="FY59" s="21">
        <v>61</v>
      </c>
      <c r="FZ59" s="510"/>
      <c r="GA59" s="510"/>
      <c r="GB59" s="511"/>
      <c r="GC59" s="21">
        <v>61</v>
      </c>
      <c r="GD59" s="510"/>
      <c r="GE59" s="510"/>
      <c r="GF59" s="511"/>
      <c r="GG59" s="21">
        <v>61</v>
      </c>
      <c r="GH59" s="510"/>
      <c r="GI59" s="510"/>
      <c r="GJ59" s="511"/>
      <c r="GK59" s="21">
        <v>61</v>
      </c>
      <c r="GL59" s="510"/>
      <c r="GM59" s="510"/>
      <c r="GN59" s="511"/>
      <c r="GO59" s="21">
        <v>61</v>
      </c>
      <c r="GP59" s="510"/>
      <c r="GQ59" s="510"/>
      <c r="GR59" s="511"/>
      <c r="GS59" s="21">
        <v>61</v>
      </c>
      <c r="GT59" s="510"/>
      <c r="GU59" s="510"/>
      <c r="GV59" s="511"/>
      <c r="GW59" s="21">
        <v>61</v>
      </c>
      <c r="GX59" s="510"/>
      <c r="GY59" s="510"/>
      <c r="GZ59" s="511"/>
      <c r="HA59" s="21">
        <v>61</v>
      </c>
      <c r="HB59" s="510"/>
      <c r="HC59" s="510"/>
      <c r="HD59" s="511"/>
      <c r="HE59" s="21">
        <v>61</v>
      </c>
      <c r="HF59" s="510"/>
      <c r="HG59" s="510"/>
      <c r="HH59" s="511"/>
      <c r="HI59" s="21">
        <v>61</v>
      </c>
      <c r="HJ59" s="510"/>
      <c r="HK59" s="510"/>
      <c r="HL59" s="511"/>
      <c r="HM59" s="21">
        <v>61</v>
      </c>
      <c r="HN59" s="510"/>
      <c r="HO59" s="510"/>
      <c r="HP59" s="511"/>
      <c r="HQ59" s="21">
        <v>61</v>
      </c>
      <c r="HR59" s="510"/>
      <c r="HS59" s="510"/>
      <c r="HT59" s="511"/>
      <c r="HU59" s="21">
        <v>61</v>
      </c>
      <c r="HV59" s="510"/>
      <c r="HW59" s="510"/>
      <c r="HX59" s="511"/>
      <c r="HY59" s="21">
        <v>61</v>
      </c>
      <c r="HZ59" s="510"/>
      <c r="IA59" s="510"/>
      <c r="IB59" s="511"/>
      <c r="IC59" s="21">
        <v>61</v>
      </c>
      <c r="ID59" s="510"/>
      <c r="IE59" s="510"/>
      <c r="IF59" s="511"/>
      <c r="IG59" s="21">
        <v>61</v>
      </c>
      <c r="IH59" s="510"/>
      <c r="II59" s="510"/>
      <c r="IJ59" s="511"/>
      <c r="IK59" s="21">
        <v>61</v>
      </c>
      <c r="IL59" s="510"/>
      <c r="IM59" s="510"/>
      <c r="IN59" s="511"/>
      <c r="IO59" s="21">
        <v>61</v>
      </c>
      <c r="IP59" s="510"/>
      <c r="IQ59" s="510"/>
      <c r="IR59" s="511"/>
      <c r="IS59" s="21">
        <v>61</v>
      </c>
      <c r="IT59" s="510"/>
      <c r="IU59" s="510"/>
      <c r="IV59" s="511"/>
    </row>
    <row r="60" spans="1:256" s="16" customFormat="1" ht="15.75" x14ac:dyDescent="0.25">
      <c r="A60" s="63">
        <v>7200</v>
      </c>
      <c r="B60" s="505" t="s">
        <v>100</v>
      </c>
      <c r="C60" s="505"/>
      <c r="D60" s="505"/>
      <c r="E60" s="64">
        <v>0</v>
      </c>
      <c r="F60" s="153">
        <f>'PRESUP.EGRESOS FUENTE FINANCIAM'!M336</f>
        <v>0</v>
      </c>
      <c r="G60" s="154" t="e">
        <f t="shared" si="3"/>
        <v>#DIV/0!</v>
      </c>
      <c r="H60" s="19"/>
      <c r="I60" s="20"/>
      <c r="J60" s="22"/>
      <c r="K60" s="22"/>
      <c r="L60" s="23"/>
      <c r="M60" s="21"/>
      <c r="N60" s="22"/>
      <c r="O60" s="22"/>
      <c r="P60" s="23"/>
      <c r="Q60" s="21"/>
      <c r="R60" s="22"/>
      <c r="S60" s="22"/>
      <c r="T60" s="23"/>
      <c r="U60" s="21"/>
      <c r="V60" s="22"/>
      <c r="W60" s="22"/>
      <c r="X60" s="23"/>
      <c r="Y60" s="21"/>
      <c r="Z60" s="22"/>
      <c r="AA60" s="22"/>
      <c r="AB60" s="23"/>
      <c r="AC60" s="21"/>
      <c r="AD60" s="22"/>
      <c r="AE60" s="22"/>
      <c r="AF60" s="23"/>
      <c r="AG60" s="21"/>
      <c r="AH60" s="22"/>
      <c r="AI60" s="22"/>
      <c r="AJ60" s="23"/>
      <c r="AK60" s="21"/>
      <c r="AL60" s="22"/>
      <c r="AM60" s="22"/>
      <c r="AN60" s="23"/>
      <c r="AO60" s="21"/>
      <c r="AP60" s="22"/>
      <c r="AQ60" s="22"/>
      <c r="AR60" s="23"/>
      <c r="AS60" s="21"/>
      <c r="AT60" s="22"/>
      <c r="AU60" s="22"/>
      <c r="AV60" s="23"/>
      <c r="AW60" s="21"/>
      <c r="AX60" s="22"/>
      <c r="AY60" s="22"/>
      <c r="AZ60" s="23"/>
      <c r="BA60" s="21"/>
      <c r="BB60" s="22"/>
      <c r="BC60" s="22"/>
      <c r="BD60" s="23"/>
      <c r="BE60" s="21"/>
      <c r="BF60" s="22"/>
      <c r="BG60" s="22"/>
      <c r="BH60" s="23"/>
      <c r="BI60" s="21"/>
      <c r="BJ60" s="22"/>
      <c r="BK60" s="22"/>
      <c r="BL60" s="23"/>
      <c r="BM60" s="21"/>
      <c r="BN60" s="22"/>
      <c r="BO60" s="22"/>
      <c r="BP60" s="23"/>
      <c r="BQ60" s="21"/>
      <c r="BR60" s="22"/>
      <c r="BS60" s="22"/>
      <c r="BT60" s="23"/>
      <c r="BU60" s="21"/>
      <c r="BV60" s="22"/>
      <c r="BW60" s="22"/>
      <c r="BX60" s="23"/>
      <c r="BY60" s="21"/>
      <c r="BZ60" s="22"/>
      <c r="CA60" s="22"/>
      <c r="CB60" s="23"/>
      <c r="CC60" s="21"/>
      <c r="CD60" s="22"/>
      <c r="CE60" s="22"/>
      <c r="CF60" s="23"/>
      <c r="CG60" s="21"/>
      <c r="CH60" s="22"/>
      <c r="CI60" s="22"/>
      <c r="CJ60" s="23"/>
      <c r="CK60" s="21"/>
      <c r="CL60" s="22"/>
      <c r="CM60" s="22"/>
      <c r="CN60" s="23"/>
      <c r="CO60" s="21"/>
      <c r="CP60" s="22"/>
      <c r="CQ60" s="22"/>
      <c r="CR60" s="23"/>
      <c r="CS60" s="21"/>
      <c r="CT60" s="22"/>
      <c r="CU60" s="22"/>
      <c r="CV60" s="23"/>
      <c r="CW60" s="21"/>
      <c r="CX60" s="22"/>
      <c r="CY60" s="22"/>
      <c r="CZ60" s="23"/>
      <c r="DA60" s="21"/>
      <c r="DB60" s="22"/>
      <c r="DC60" s="22"/>
      <c r="DD60" s="23"/>
      <c r="DE60" s="21"/>
      <c r="DF60" s="22"/>
      <c r="DG60" s="22"/>
      <c r="DH60" s="23"/>
      <c r="DI60" s="21"/>
      <c r="DJ60" s="22"/>
      <c r="DK60" s="22"/>
      <c r="DL60" s="23"/>
      <c r="DM60" s="21"/>
      <c r="DN60" s="22"/>
      <c r="DO60" s="22"/>
      <c r="DP60" s="23"/>
      <c r="DQ60" s="21"/>
      <c r="DR60" s="22"/>
      <c r="DS60" s="22"/>
      <c r="DT60" s="23"/>
      <c r="DU60" s="21"/>
      <c r="DV60" s="22"/>
      <c r="DW60" s="22"/>
      <c r="DX60" s="23"/>
      <c r="DY60" s="21"/>
      <c r="DZ60" s="22"/>
      <c r="EA60" s="22"/>
      <c r="EB60" s="23"/>
      <c r="EC60" s="21"/>
      <c r="ED60" s="22"/>
      <c r="EE60" s="22"/>
      <c r="EF60" s="23"/>
      <c r="EG60" s="21"/>
      <c r="EH60" s="22"/>
      <c r="EI60" s="22"/>
      <c r="EJ60" s="23"/>
      <c r="EK60" s="21"/>
      <c r="EL60" s="22"/>
      <c r="EM60" s="22"/>
      <c r="EN60" s="23"/>
      <c r="EO60" s="21"/>
      <c r="EP60" s="22"/>
      <c r="EQ60" s="22"/>
      <c r="ER60" s="23"/>
      <c r="ES60" s="21"/>
      <c r="ET60" s="22"/>
      <c r="EU60" s="22"/>
      <c r="EV60" s="23"/>
      <c r="EW60" s="21"/>
      <c r="EX60" s="22"/>
      <c r="EY60" s="22"/>
      <c r="EZ60" s="23"/>
      <c r="FA60" s="21"/>
      <c r="FB60" s="22"/>
      <c r="FC60" s="22"/>
      <c r="FD60" s="23"/>
      <c r="FE60" s="21"/>
      <c r="FF60" s="22"/>
      <c r="FG60" s="22"/>
      <c r="FH60" s="23"/>
      <c r="FI60" s="21"/>
      <c r="FJ60" s="22"/>
      <c r="FK60" s="22"/>
      <c r="FL60" s="23"/>
      <c r="FM60" s="21"/>
      <c r="FN60" s="22"/>
      <c r="FO60" s="22"/>
      <c r="FP60" s="23"/>
      <c r="FQ60" s="21"/>
      <c r="FR60" s="22"/>
      <c r="FS60" s="22"/>
      <c r="FT60" s="23"/>
      <c r="FU60" s="21"/>
      <c r="FV60" s="22"/>
      <c r="FW60" s="22"/>
      <c r="FX60" s="23"/>
      <c r="FY60" s="21"/>
      <c r="FZ60" s="22"/>
      <c r="GA60" s="22"/>
      <c r="GB60" s="23"/>
      <c r="GC60" s="21"/>
      <c r="GD60" s="22"/>
      <c r="GE60" s="22"/>
      <c r="GF60" s="23"/>
      <c r="GG60" s="21"/>
      <c r="GH60" s="22"/>
      <c r="GI60" s="22"/>
      <c r="GJ60" s="23"/>
      <c r="GK60" s="21"/>
      <c r="GL60" s="22"/>
      <c r="GM60" s="22"/>
      <c r="GN60" s="23"/>
      <c r="GO60" s="21"/>
      <c r="GP60" s="22"/>
      <c r="GQ60" s="22"/>
      <c r="GR60" s="23"/>
      <c r="GS60" s="21"/>
      <c r="GT60" s="22"/>
      <c r="GU60" s="22"/>
      <c r="GV60" s="23"/>
      <c r="GW60" s="21"/>
      <c r="GX60" s="22"/>
      <c r="GY60" s="22"/>
      <c r="GZ60" s="23"/>
      <c r="HA60" s="21"/>
      <c r="HB60" s="22"/>
      <c r="HC60" s="22"/>
      <c r="HD60" s="23"/>
      <c r="HE60" s="21"/>
      <c r="HF60" s="22"/>
      <c r="HG60" s="22"/>
      <c r="HH60" s="23"/>
      <c r="HI60" s="21"/>
      <c r="HJ60" s="22"/>
      <c r="HK60" s="22"/>
      <c r="HL60" s="23"/>
      <c r="HM60" s="21"/>
      <c r="HN60" s="22"/>
      <c r="HO60" s="22"/>
      <c r="HP60" s="23"/>
      <c r="HQ60" s="21"/>
      <c r="HR60" s="22"/>
      <c r="HS60" s="22"/>
      <c r="HT60" s="23"/>
      <c r="HU60" s="21"/>
      <c r="HV60" s="22"/>
      <c r="HW60" s="22"/>
      <c r="HX60" s="23"/>
      <c r="HY60" s="21"/>
      <c r="HZ60" s="22"/>
      <c r="IA60" s="22"/>
      <c r="IB60" s="23"/>
      <c r="IC60" s="21"/>
      <c r="ID60" s="22"/>
      <c r="IE60" s="22"/>
      <c r="IF60" s="23"/>
      <c r="IG60" s="21"/>
      <c r="IH60" s="22"/>
      <c r="II60" s="22"/>
      <c r="IJ60" s="23"/>
      <c r="IK60" s="21"/>
      <c r="IL60" s="22"/>
      <c r="IM60" s="22"/>
      <c r="IN60" s="23"/>
      <c r="IO60" s="21"/>
      <c r="IP60" s="22"/>
      <c r="IQ60" s="22"/>
      <c r="IR60" s="23"/>
      <c r="IS60" s="21"/>
      <c r="IT60" s="22"/>
      <c r="IU60" s="22"/>
      <c r="IV60" s="23"/>
    </row>
    <row r="61" spans="1:256" s="16" customFormat="1" ht="15.75" x14ac:dyDescent="0.25">
      <c r="A61" s="63">
        <v>7300</v>
      </c>
      <c r="B61" s="505" t="s">
        <v>101</v>
      </c>
      <c r="C61" s="505"/>
      <c r="D61" s="505"/>
      <c r="E61" s="64">
        <v>0</v>
      </c>
      <c r="F61" s="153">
        <f>'PRESUP.EGRESOS FUENTE FINANCIAM'!M346</f>
        <v>0</v>
      </c>
      <c r="G61" s="154" t="e">
        <f t="shared" si="3"/>
        <v>#DIV/0!</v>
      </c>
      <c r="H61" s="19"/>
      <c r="I61" s="20"/>
      <c r="J61" s="22"/>
      <c r="K61" s="22"/>
      <c r="L61" s="23"/>
      <c r="M61" s="21"/>
      <c r="N61" s="22"/>
      <c r="O61" s="22"/>
      <c r="P61" s="23"/>
      <c r="Q61" s="21"/>
      <c r="R61" s="22"/>
      <c r="S61" s="22"/>
      <c r="T61" s="23"/>
      <c r="U61" s="21"/>
      <c r="V61" s="22"/>
      <c r="W61" s="22"/>
      <c r="X61" s="23"/>
      <c r="Y61" s="21"/>
      <c r="Z61" s="22"/>
      <c r="AA61" s="22"/>
      <c r="AB61" s="23"/>
      <c r="AC61" s="21"/>
      <c r="AD61" s="22"/>
      <c r="AE61" s="22"/>
      <c r="AF61" s="23"/>
      <c r="AG61" s="21"/>
      <c r="AH61" s="22"/>
      <c r="AI61" s="22"/>
      <c r="AJ61" s="23"/>
      <c r="AK61" s="21"/>
      <c r="AL61" s="22"/>
      <c r="AM61" s="22"/>
      <c r="AN61" s="23"/>
      <c r="AO61" s="21"/>
      <c r="AP61" s="22"/>
      <c r="AQ61" s="22"/>
      <c r="AR61" s="23"/>
      <c r="AS61" s="21"/>
      <c r="AT61" s="22"/>
      <c r="AU61" s="22"/>
      <c r="AV61" s="23"/>
      <c r="AW61" s="21"/>
      <c r="AX61" s="22"/>
      <c r="AY61" s="22"/>
      <c r="AZ61" s="23"/>
      <c r="BA61" s="21"/>
      <c r="BB61" s="22"/>
      <c r="BC61" s="22"/>
      <c r="BD61" s="23"/>
      <c r="BE61" s="21"/>
      <c r="BF61" s="22"/>
      <c r="BG61" s="22"/>
      <c r="BH61" s="23"/>
      <c r="BI61" s="21"/>
      <c r="BJ61" s="22"/>
      <c r="BK61" s="22"/>
      <c r="BL61" s="23"/>
      <c r="BM61" s="21"/>
      <c r="BN61" s="22"/>
      <c r="BO61" s="22"/>
      <c r="BP61" s="23"/>
      <c r="BQ61" s="21"/>
      <c r="BR61" s="22"/>
      <c r="BS61" s="22"/>
      <c r="BT61" s="23"/>
      <c r="BU61" s="21"/>
      <c r="BV61" s="22"/>
      <c r="BW61" s="22"/>
      <c r="BX61" s="23"/>
      <c r="BY61" s="21"/>
      <c r="BZ61" s="22"/>
      <c r="CA61" s="22"/>
      <c r="CB61" s="23"/>
      <c r="CC61" s="21"/>
      <c r="CD61" s="22"/>
      <c r="CE61" s="22"/>
      <c r="CF61" s="23"/>
      <c r="CG61" s="21"/>
      <c r="CH61" s="22"/>
      <c r="CI61" s="22"/>
      <c r="CJ61" s="23"/>
      <c r="CK61" s="21"/>
      <c r="CL61" s="22"/>
      <c r="CM61" s="22"/>
      <c r="CN61" s="23"/>
      <c r="CO61" s="21"/>
      <c r="CP61" s="22"/>
      <c r="CQ61" s="22"/>
      <c r="CR61" s="23"/>
      <c r="CS61" s="21"/>
      <c r="CT61" s="22"/>
      <c r="CU61" s="22"/>
      <c r="CV61" s="23"/>
      <c r="CW61" s="21"/>
      <c r="CX61" s="22"/>
      <c r="CY61" s="22"/>
      <c r="CZ61" s="23"/>
      <c r="DA61" s="21"/>
      <c r="DB61" s="22"/>
      <c r="DC61" s="22"/>
      <c r="DD61" s="23"/>
      <c r="DE61" s="21"/>
      <c r="DF61" s="22"/>
      <c r="DG61" s="22"/>
      <c r="DH61" s="23"/>
      <c r="DI61" s="21"/>
      <c r="DJ61" s="22"/>
      <c r="DK61" s="22"/>
      <c r="DL61" s="23"/>
      <c r="DM61" s="21"/>
      <c r="DN61" s="22"/>
      <c r="DO61" s="22"/>
      <c r="DP61" s="23"/>
      <c r="DQ61" s="21"/>
      <c r="DR61" s="22"/>
      <c r="DS61" s="22"/>
      <c r="DT61" s="23"/>
      <c r="DU61" s="21"/>
      <c r="DV61" s="22"/>
      <c r="DW61" s="22"/>
      <c r="DX61" s="23"/>
      <c r="DY61" s="21"/>
      <c r="DZ61" s="22"/>
      <c r="EA61" s="22"/>
      <c r="EB61" s="23"/>
      <c r="EC61" s="21"/>
      <c r="ED61" s="22"/>
      <c r="EE61" s="22"/>
      <c r="EF61" s="23"/>
      <c r="EG61" s="21"/>
      <c r="EH61" s="22"/>
      <c r="EI61" s="22"/>
      <c r="EJ61" s="23"/>
      <c r="EK61" s="21"/>
      <c r="EL61" s="22"/>
      <c r="EM61" s="22"/>
      <c r="EN61" s="23"/>
      <c r="EO61" s="21"/>
      <c r="EP61" s="22"/>
      <c r="EQ61" s="22"/>
      <c r="ER61" s="23"/>
      <c r="ES61" s="21"/>
      <c r="ET61" s="22"/>
      <c r="EU61" s="22"/>
      <c r="EV61" s="23"/>
      <c r="EW61" s="21"/>
      <c r="EX61" s="22"/>
      <c r="EY61" s="22"/>
      <c r="EZ61" s="23"/>
      <c r="FA61" s="21"/>
      <c r="FB61" s="22"/>
      <c r="FC61" s="22"/>
      <c r="FD61" s="23"/>
      <c r="FE61" s="21"/>
      <c r="FF61" s="22"/>
      <c r="FG61" s="22"/>
      <c r="FH61" s="23"/>
      <c r="FI61" s="21"/>
      <c r="FJ61" s="22"/>
      <c r="FK61" s="22"/>
      <c r="FL61" s="23"/>
      <c r="FM61" s="21"/>
      <c r="FN61" s="22"/>
      <c r="FO61" s="22"/>
      <c r="FP61" s="23"/>
      <c r="FQ61" s="21"/>
      <c r="FR61" s="22"/>
      <c r="FS61" s="22"/>
      <c r="FT61" s="23"/>
      <c r="FU61" s="21"/>
      <c r="FV61" s="22"/>
      <c r="FW61" s="22"/>
      <c r="FX61" s="23"/>
      <c r="FY61" s="21"/>
      <c r="FZ61" s="22"/>
      <c r="GA61" s="22"/>
      <c r="GB61" s="23"/>
      <c r="GC61" s="21"/>
      <c r="GD61" s="22"/>
      <c r="GE61" s="22"/>
      <c r="GF61" s="23"/>
      <c r="GG61" s="21"/>
      <c r="GH61" s="22"/>
      <c r="GI61" s="22"/>
      <c r="GJ61" s="23"/>
      <c r="GK61" s="21"/>
      <c r="GL61" s="22"/>
      <c r="GM61" s="22"/>
      <c r="GN61" s="23"/>
      <c r="GO61" s="21"/>
      <c r="GP61" s="22"/>
      <c r="GQ61" s="22"/>
      <c r="GR61" s="23"/>
      <c r="GS61" s="21"/>
      <c r="GT61" s="22"/>
      <c r="GU61" s="22"/>
      <c r="GV61" s="23"/>
      <c r="GW61" s="21"/>
      <c r="GX61" s="22"/>
      <c r="GY61" s="22"/>
      <c r="GZ61" s="23"/>
      <c r="HA61" s="21"/>
      <c r="HB61" s="22"/>
      <c r="HC61" s="22"/>
      <c r="HD61" s="23"/>
      <c r="HE61" s="21"/>
      <c r="HF61" s="22"/>
      <c r="HG61" s="22"/>
      <c r="HH61" s="23"/>
      <c r="HI61" s="21"/>
      <c r="HJ61" s="22"/>
      <c r="HK61" s="22"/>
      <c r="HL61" s="23"/>
      <c r="HM61" s="21"/>
      <c r="HN61" s="22"/>
      <c r="HO61" s="22"/>
      <c r="HP61" s="23"/>
      <c r="HQ61" s="21"/>
      <c r="HR61" s="22"/>
      <c r="HS61" s="22"/>
      <c r="HT61" s="23"/>
      <c r="HU61" s="21"/>
      <c r="HV61" s="22"/>
      <c r="HW61" s="22"/>
      <c r="HX61" s="23"/>
      <c r="HY61" s="21"/>
      <c r="HZ61" s="22"/>
      <c r="IA61" s="22"/>
      <c r="IB61" s="23"/>
      <c r="IC61" s="21"/>
      <c r="ID61" s="22"/>
      <c r="IE61" s="22"/>
      <c r="IF61" s="23"/>
      <c r="IG61" s="21"/>
      <c r="IH61" s="22"/>
      <c r="II61" s="22"/>
      <c r="IJ61" s="23"/>
      <c r="IK61" s="21"/>
      <c r="IL61" s="22"/>
      <c r="IM61" s="22"/>
      <c r="IN61" s="23"/>
      <c r="IO61" s="21"/>
      <c r="IP61" s="22"/>
      <c r="IQ61" s="22"/>
      <c r="IR61" s="23"/>
      <c r="IS61" s="21"/>
      <c r="IT61" s="22"/>
      <c r="IU61" s="22"/>
      <c r="IV61" s="23"/>
    </row>
    <row r="62" spans="1:256" s="16" customFormat="1" ht="15.75" x14ac:dyDescent="0.25">
      <c r="A62" s="63">
        <v>7400</v>
      </c>
      <c r="B62" s="505" t="s">
        <v>102</v>
      </c>
      <c r="C62" s="505"/>
      <c r="D62" s="505"/>
      <c r="E62" s="64">
        <v>0</v>
      </c>
      <c r="F62" s="153">
        <f>'PRESUP.EGRESOS FUENTE FINANCIAM'!M353</f>
        <v>0</v>
      </c>
      <c r="G62" s="154" t="e">
        <f t="shared" si="3"/>
        <v>#DIV/0!</v>
      </c>
      <c r="H62" s="19"/>
      <c r="I62" s="20">
        <v>62</v>
      </c>
      <c r="J62" s="510"/>
      <c r="K62" s="510"/>
      <c r="L62" s="511"/>
      <c r="M62" s="21">
        <v>62</v>
      </c>
      <c r="N62" s="510"/>
      <c r="O62" s="510"/>
      <c r="P62" s="511"/>
      <c r="Q62" s="21">
        <v>62</v>
      </c>
      <c r="R62" s="510"/>
      <c r="S62" s="510"/>
      <c r="T62" s="511"/>
      <c r="U62" s="21">
        <v>62</v>
      </c>
      <c r="V62" s="510"/>
      <c r="W62" s="510"/>
      <c r="X62" s="511"/>
      <c r="Y62" s="21">
        <v>62</v>
      </c>
      <c r="Z62" s="510"/>
      <c r="AA62" s="510"/>
      <c r="AB62" s="511"/>
      <c r="AC62" s="21">
        <v>62</v>
      </c>
      <c r="AD62" s="510"/>
      <c r="AE62" s="510"/>
      <c r="AF62" s="511"/>
      <c r="AG62" s="21">
        <v>62</v>
      </c>
      <c r="AH62" s="510"/>
      <c r="AI62" s="510"/>
      <c r="AJ62" s="511"/>
      <c r="AK62" s="21">
        <v>62</v>
      </c>
      <c r="AL62" s="510"/>
      <c r="AM62" s="510"/>
      <c r="AN62" s="511"/>
      <c r="AO62" s="21">
        <v>62</v>
      </c>
      <c r="AP62" s="510"/>
      <c r="AQ62" s="510"/>
      <c r="AR62" s="511"/>
      <c r="AS62" s="21">
        <v>62</v>
      </c>
      <c r="AT62" s="510"/>
      <c r="AU62" s="510"/>
      <c r="AV62" s="511"/>
      <c r="AW62" s="21">
        <v>62</v>
      </c>
      <c r="AX62" s="510"/>
      <c r="AY62" s="510"/>
      <c r="AZ62" s="511"/>
      <c r="BA62" s="21">
        <v>62</v>
      </c>
      <c r="BB62" s="510"/>
      <c r="BC62" s="510"/>
      <c r="BD62" s="511"/>
      <c r="BE62" s="21">
        <v>62</v>
      </c>
      <c r="BF62" s="510"/>
      <c r="BG62" s="510"/>
      <c r="BH62" s="511"/>
      <c r="BI62" s="21">
        <v>62</v>
      </c>
      <c r="BJ62" s="510"/>
      <c r="BK62" s="510"/>
      <c r="BL62" s="511"/>
      <c r="BM62" s="21">
        <v>62</v>
      </c>
      <c r="BN62" s="510"/>
      <c r="BO62" s="510"/>
      <c r="BP62" s="511"/>
      <c r="BQ62" s="21">
        <v>62</v>
      </c>
      <c r="BR62" s="510"/>
      <c r="BS62" s="510"/>
      <c r="BT62" s="511"/>
      <c r="BU62" s="21">
        <v>62</v>
      </c>
      <c r="BV62" s="510"/>
      <c r="BW62" s="510"/>
      <c r="BX62" s="511"/>
      <c r="BY62" s="21">
        <v>62</v>
      </c>
      <c r="BZ62" s="510"/>
      <c r="CA62" s="510"/>
      <c r="CB62" s="511"/>
      <c r="CC62" s="21">
        <v>62</v>
      </c>
      <c r="CD62" s="510"/>
      <c r="CE62" s="510"/>
      <c r="CF62" s="511"/>
      <c r="CG62" s="21">
        <v>62</v>
      </c>
      <c r="CH62" s="510"/>
      <c r="CI62" s="510"/>
      <c r="CJ62" s="511"/>
      <c r="CK62" s="21">
        <v>62</v>
      </c>
      <c r="CL62" s="510"/>
      <c r="CM62" s="510"/>
      <c r="CN62" s="511"/>
      <c r="CO62" s="21">
        <v>62</v>
      </c>
      <c r="CP62" s="510"/>
      <c r="CQ62" s="510"/>
      <c r="CR62" s="511"/>
      <c r="CS62" s="21">
        <v>62</v>
      </c>
      <c r="CT62" s="510"/>
      <c r="CU62" s="510"/>
      <c r="CV62" s="511"/>
      <c r="CW62" s="21">
        <v>62</v>
      </c>
      <c r="CX62" s="510"/>
      <c r="CY62" s="510"/>
      <c r="CZ62" s="511"/>
      <c r="DA62" s="21">
        <v>62</v>
      </c>
      <c r="DB62" s="510"/>
      <c r="DC62" s="510"/>
      <c r="DD62" s="511"/>
      <c r="DE62" s="21">
        <v>62</v>
      </c>
      <c r="DF62" s="510"/>
      <c r="DG62" s="510"/>
      <c r="DH62" s="511"/>
      <c r="DI62" s="21">
        <v>62</v>
      </c>
      <c r="DJ62" s="510"/>
      <c r="DK62" s="510"/>
      <c r="DL62" s="511"/>
      <c r="DM62" s="21">
        <v>62</v>
      </c>
      <c r="DN62" s="510"/>
      <c r="DO62" s="510"/>
      <c r="DP62" s="511"/>
      <c r="DQ62" s="21">
        <v>62</v>
      </c>
      <c r="DR62" s="510"/>
      <c r="DS62" s="510"/>
      <c r="DT62" s="511"/>
      <c r="DU62" s="21">
        <v>62</v>
      </c>
      <c r="DV62" s="510"/>
      <c r="DW62" s="510"/>
      <c r="DX62" s="511"/>
      <c r="DY62" s="21">
        <v>62</v>
      </c>
      <c r="DZ62" s="510"/>
      <c r="EA62" s="510"/>
      <c r="EB62" s="511"/>
      <c r="EC62" s="21">
        <v>62</v>
      </c>
      <c r="ED62" s="510"/>
      <c r="EE62" s="510"/>
      <c r="EF62" s="511"/>
      <c r="EG62" s="21">
        <v>62</v>
      </c>
      <c r="EH62" s="510"/>
      <c r="EI62" s="510"/>
      <c r="EJ62" s="511"/>
      <c r="EK62" s="21">
        <v>62</v>
      </c>
      <c r="EL62" s="510"/>
      <c r="EM62" s="510"/>
      <c r="EN62" s="511"/>
      <c r="EO62" s="21">
        <v>62</v>
      </c>
      <c r="EP62" s="510"/>
      <c r="EQ62" s="510"/>
      <c r="ER62" s="511"/>
      <c r="ES62" s="21">
        <v>62</v>
      </c>
      <c r="ET62" s="510"/>
      <c r="EU62" s="510"/>
      <c r="EV62" s="511"/>
      <c r="EW62" s="21">
        <v>62</v>
      </c>
      <c r="EX62" s="510"/>
      <c r="EY62" s="510"/>
      <c r="EZ62" s="511"/>
      <c r="FA62" s="21">
        <v>62</v>
      </c>
      <c r="FB62" s="510"/>
      <c r="FC62" s="510"/>
      <c r="FD62" s="511"/>
      <c r="FE62" s="21">
        <v>62</v>
      </c>
      <c r="FF62" s="510"/>
      <c r="FG62" s="510"/>
      <c r="FH62" s="511"/>
      <c r="FI62" s="21">
        <v>62</v>
      </c>
      <c r="FJ62" s="510"/>
      <c r="FK62" s="510"/>
      <c r="FL62" s="511"/>
      <c r="FM62" s="21">
        <v>62</v>
      </c>
      <c r="FN62" s="510"/>
      <c r="FO62" s="510"/>
      <c r="FP62" s="511"/>
      <c r="FQ62" s="21">
        <v>62</v>
      </c>
      <c r="FR62" s="510"/>
      <c r="FS62" s="510"/>
      <c r="FT62" s="511"/>
      <c r="FU62" s="21">
        <v>62</v>
      </c>
      <c r="FV62" s="510"/>
      <c r="FW62" s="510"/>
      <c r="FX62" s="511"/>
      <c r="FY62" s="21">
        <v>62</v>
      </c>
      <c r="FZ62" s="510"/>
      <c r="GA62" s="510"/>
      <c r="GB62" s="511"/>
      <c r="GC62" s="21">
        <v>62</v>
      </c>
      <c r="GD62" s="510"/>
      <c r="GE62" s="510"/>
      <c r="GF62" s="511"/>
      <c r="GG62" s="21">
        <v>62</v>
      </c>
      <c r="GH62" s="510"/>
      <c r="GI62" s="510"/>
      <c r="GJ62" s="511"/>
      <c r="GK62" s="21">
        <v>62</v>
      </c>
      <c r="GL62" s="510"/>
      <c r="GM62" s="510"/>
      <c r="GN62" s="511"/>
      <c r="GO62" s="21">
        <v>62</v>
      </c>
      <c r="GP62" s="510"/>
      <c r="GQ62" s="510"/>
      <c r="GR62" s="511"/>
      <c r="GS62" s="21">
        <v>62</v>
      </c>
      <c r="GT62" s="510"/>
      <c r="GU62" s="510"/>
      <c r="GV62" s="511"/>
      <c r="GW62" s="21">
        <v>62</v>
      </c>
      <c r="GX62" s="510"/>
      <c r="GY62" s="510"/>
      <c r="GZ62" s="511"/>
      <c r="HA62" s="21">
        <v>62</v>
      </c>
      <c r="HB62" s="510"/>
      <c r="HC62" s="510"/>
      <c r="HD62" s="511"/>
      <c r="HE62" s="21">
        <v>62</v>
      </c>
      <c r="HF62" s="510"/>
      <c r="HG62" s="510"/>
      <c r="HH62" s="511"/>
      <c r="HI62" s="21">
        <v>62</v>
      </c>
      <c r="HJ62" s="510"/>
      <c r="HK62" s="510"/>
      <c r="HL62" s="511"/>
      <c r="HM62" s="21">
        <v>62</v>
      </c>
      <c r="HN62" s="510"/>
      <c r="HO62" s="510"/>
      <c r="HP62" s="511"/>
      <c r="HQ62" s="21">
        <v>62</v>
      </c>
      <c r="HR62" s="510"/>
      <c r="HS62" s="510"/>
      <c r="HT62" s="511"/>
      <c r="HU62" s="21">
        <v>62</v>
      </c>
      <c r="HV62" s="510"/>
      <c r="HW62" s="510"/>
      <c r="HX62" s="511"/>
      <c r="HY62" s="21">
        <v>62</v>
      </c>
      <c r="HZ62" s="510"/>
      <c r="IA62" s="510"/>
      <c r="IB62" s="511"/>
      <c r="IC62" s="21">
        <v>62</v>
      </c>
      <c r="ID62" s="510"/>
      <c r="IE62" s="510"/>
      <c r="IF62" s="511"/>
      <c r="IG62" s="21">
        <v>62</v>
      </c>
      <c r="IH62" s="510"/>
      <c r="II62" s="510"/>
      <c r="IJ62" s="511"/>
      <c r="IK62" s="21">
        <v>62</v>
      </c>
      <c r="IL62" s="510"/>
      <c r="IM62" s="510"/>
      <c r="IN62" s="511"/>
      <c r="IO62" s="21">
        <v>62</v>
      </c>
      <c r="IP62" s="510"/>
      <c r="IQ62" s="510"/>
      <c r="IR62" s="511"/>
      <c r="IS62" s="21">
        <v>62</v>
      </c>
      <c r="IT62" s="510"/>
      <c r="IU62" s="510"/>
      <c r="IV62" s="511"/>
    </row>
    <row r="63" spans="1:256" s="16" customFormat="1" ht="15" customHeight="1" x14ac:dyDescent="0.25">
      <c r="A63" s="63">
        <v>7500</v>
      </c>
      <c r="B63" s="505" t="s">
        <v>103</v>
      </c>
      <c r="C63" s="505"/>
      <c r="D63" s="505"/>
      <c r="E63" s="17">
        <v>0</v>
      </c>
      <c r="F63" s="153">
        <f>'PRESUP.EGRESOS FUENTE FINANCIAM'!M363</f>
        <v>0</v>
      </c>
      <c r="G63" s="154" t="e">
        <f t="shared" si="3"/>
        <v>#DIV/0!</v>
      </c>
    </row>
    <row r="64" spans="1:256" s="16" customFormat="1" ht="15" customHeight="1" x14ac:dyDescent="0.25">
      <c r="A64" s="63">
        <v>7600</v>
      </c>
      <c r="B64" s="505" t="s">
        <v>104</v>
      </c>
      <c r="C64" s="505"/>
      <c r="D64" s="505"/>
      <c r="E64" s="17">
        <v>0</v>
      </c>
      <c r="F64" s="153">
        <f>'PRESUP.EGRESOS FUENTE FINANCIAM'!M373</f>
        <v>0</v>
      </c>
      <c r="G64" s="154" t="e">
        <f t="shared" si="3"/>
        <v>#DIV/0!</v>
      </c>
    </row>
    <row r="65" spans="1:8" s="16" customFormat="1" ht="15" customHeight="1" x14ac:dyDescent="0.25">
      <c r="A65" s="63">
        <v>7900</v>
      </c>
      <c r="B65" s="505" t="s">
        <v>105</v>
      </c>
      <c r="C65" s="505"/>
      <c r="D65" s="505"/>
      <c r="E65" s="17">
        <v>0</v>
      </c>
      <c r="F65" s="153">
        <f>'PRESUP.EGRESOS FUENTE FINANCIAM'!M376</f>
        <v>0</v>
      </c>
      <c r="G65" s="154" t="e">
        <f t="shared" si="3"/>
        <v>#DIV/0!</v>
      </c>
    </row>
    <row r="66" spans="1:8" s="16" customFormat="1" ht="15.75" customHeight="1" x14ac:dyDescent="0.25">
      <c r="A66" s="141">
        <v>8000</v>
      </c>
      <c r="B66" s="506" t="s">
        <v>27</v>
      </c>
      <c r="C66" s="506"/>
      <c r="D66" s="506"/>
      <c r="E66" s="144">
        <v>0</v>
      </c>
      <c r="F66" s="131">
        <f>'PRESUP.EGRESOS FUENTE FINANCIAM'!M380</f>
        <v>0</v>
      </c>
      <c r="G66" s="142" t="e">
        <f t="shared" si="3"/>
        <v>#DIV/0!</v>
      </c>
    </row>
    <row r="67" spans="1:8" s="16" customFormat="1" ht="15.75" x14ac:dyDescent="0.25">
      <c r="A67" s="141">
        <v>9000</v>
      </c>
      <c r="B67" s="506" t="s">
        <v>106</v>
      </c>
      <c r="C67" s="506"/>
      <c r="D67" s="506"/>
      <c r="E67" s="131">
        <f>SUM(E68:E74)</f>
        <v>41546987</v>
      </c>
      <c r="F67" s="131">
        <f>SUM(F68:F74)</f>
        <v>37497115</v>
      </c>
      <c r="G67" s="142">
        <f t="shared" si="3"/>
        <v>-9.7476912104360269E-2</v>
      </c>
    </row>
    <row r="68" spans="1:8" s="16" customFormat="1" ht="15.75" x14ac:dyDescent="0.25">
      <c r="A68" s="63">
        <v>9100</v>
      </c>
      <c r="B68" s="505" t="s">
        <v>107</v>
      </c>
      <c r="C68" s="505"/>
      <c r="D68" s="505"/>
      <c r="E68" s="17">
        <v>24919426</v>
      </c>
      <c r="F68" s="153">
        <f>'PRESUP.EGRESOS FUENTE FINANCIAM'!M399</f>
        <v>14792200</v>
      </c>
      <c r="G68" s="154">
        <f t="shared" si="3"/>
        <v>-0.40639884722866415</v>
      </c>
    </row>
    <row r="69" spans="1:8" s="16" customFormat="1" ht="15.75" x14ac:dyDescent="0.25">
      <c r="A69" s="63">
        <v>9200</v>
      </c>
      <c r="B69" s="505" t="s">
        <v>108</v>
      </c>
      <c r="C69" s="505"/>
      <c r="D69" s="505"/>
      <c r="E69" s="18">
        <v>8626131</v>
      </c>
      <c r="F69" s="153">
        <f>'PRESUP.EGRESOS FUENTE FINANCIAM'!M408</f>
        <v>9894915</v>
      </c>
      <c r="G69" s="154">
        <f t="shared" si="3"/>
        <v>0.14708610383960097</v>
      </c>
    </row>
    <row r="70" spans="1:8" s="16" customFormat="1" ht="15.75" x14ac:dyDescent="0.25">
      <c r="A70" s="63">
        <v>9300</v>
      </c>
      <c r="B70" s="505" t="s">
        <v>109</v>
      </c>
      <c r="C70" s="505"/>
      <c r="D70" s="505"/>
      <c r="E70" s="18">
        <v>0</v>
      </c>
      <c r="F70" s="153">
        <f>'PRESUP.EGRESOS FUENTE FINANCIAM'!M417</f>
        <v>0</v>
      </c>
      <c r="G70" s="154" t="e">
        <f t="shared" si="3"/>
        <v>#DIV/0!</v>
      </c>
    </row>
    <row r="71" spans="1:8" s="16" customFormat="1" ht="15.75" x14ac:dyDescent="0.25">
      <c r="A71" s="63">
        <v>9400</v>
      </c>
      <c r="B71" s="505" t="s">
        <v>110</v>
      </c>
      <c r="C71" s="505"/>
      <c r="D71" s="505"/>
      <c r="E71" s="18">
        <v>0</v>
      </c>
      <c r="F71" s="153">
        <f>'PRESUP.EGRESOS FUENTE FINANCIAM'!M420</f>
        <v>0</v>
      </c>
      <c r="G71" s="154" t="e">
        <f t="shared" si="3"/>
        <v>#DIV/0!</v>
      </c>
    </row>
    <row r="72" spans="1:8" s="16" customFormat="1" ht="15.75" x14ac:dyDescent="0.25">
      <c r="A72" s="63">
        <v>9500</v>
      </c>
      <c r="B72" s="505" t="s">
        <v>111</v>
      </c>
      <c r="C72" s="505"/>
      <c r="D72" s="505"/>
      <c r="E72" s="18">
        <v>0</v>
      </c>
      <c r="F72" s="153">
        <f>'PRESUP.EGRESOS FUENTE FINANCIAM'!M423</f>
        <v>0</v>
      </c>
      <c r="G72" s="154" t="e">
        <f t="shared" si="3"/>
        <v>#DIV/0!</v>
      </c>
    </row>
    <row r="73" spans="1:8" s="16" customFormat="1" ht="15.75" x14ac:dyDescent="0.25">
      <c r="A73" s="63">
        <v>9600</v>
      </c>
      <c r="B73" s="505" t="s">
        <v>1590</v>
      </c>
      <c r="C73" s="505"/>
      <c r="D73" s="505"/>
      <c r="E73" s="18">
        <v>0</v>
      </c>
      <c r="F73" s="153">
        <f>'PRESUP.EGRESOS FUENTE FINANCIAM'!M425</f>
        <v>0</v>
      </c>
      <c r="G73" s="154" t="e">
        <f>F73/E73-1</f>
        <v>#DIV/0!</v>
      </c>
    </row>
    <row r="74" spans="1:8" s="16" customFormat="1" ht="15.75" x14ac:dyDescent="0.25">
      <c r="A74" s="84">
        <v>9900</v>
      </c>
      <c r="B74" s="502" t="s">
        <v>112</v>
      </c>
      <c r="C74" s="502"/>
      <c r="D74" s="502"/>
      <c r="E74" s="85">
        <v>8001430</v>
      </c>
      <c r="F74" s="153">
        <f>'PRESUP.EGRESOS FUENTE FINANCIAM'!M428</f>
        <v>12810000</v>
      </c>
      <c r="G74" s="154">
        <f t="shared" si="3"/>
        <v>0.60096382771579582</v>
      </c>
    </row>
    <row r="75" spans="1:8" s="16" customFormat="1" ht="15.75" x14ac:dyDescent="0.25">
      <c r="A75" s="503" t="s">
        <v>753</v>
      </c>
      <c r="B75" s="504"/>
      <c r="C75" s="504"/>
      <c r="D75" s="504"/>
      <c r="E75" s="132">
        <f>E6+E14+E24+E34+E44+E54+E58+E66+E67</f>
        <v>398581889.49000001</v>
      </c>
      <c r="F75" s="132">
        <f>F6+F14+F24+F34+F44+F54+F58+F66+F67</f>
        <v>375907555.98000002</v>
      </c>
      <c r="G75" s="143">
        <f>F75/E75-1</f>
        <v>-5.6887515734878491E-2</v>
      </c>
    </row>
    <row r="76" spans="1:8" ht="30.75" customHeight="1" x14ac:dyDescent="0.25">
      <c r="A76" s="508" t="s">
        <v>1597</v>
      </c>
      <c r="B76" s="508"/>
      <c r="C76" s="508"/>
      <c r="D76" s="508"/>
    </row>
    <row r="77" spans="1:8" ht="18" customHeight="1" x14ac:dyDescent="0.25">
      <c r="A77" s="509"/>
      <c r="B77" s="509"/>
      <c r="C77" s="509"/>
      <c r="D77" s="509"/>
      <c r="E77" s="25"/>
      <c r="F77" s="25"/>
      <c r="G77" s="25"/>
      <c r="H77" s="25"/>
    </row>
    <row r="78" spans="1:8" ht="32.1" customHeight="1" x14ac:dyDescent="0.25">
      <c r="A78" s="88" t="s">
        <v>113</v>
      </c>
      <c r="B78" s="89" t="s">
        <v>5</v>
      </c>
      <c r="C78" s="90" t="s">
        <v>1558</v>
      </c>
      <c r="D78" s="91" t="s">
        <v>35</v>
      </c>
      <c r="E78" s="26"/>
      <c r="F78" s="26"/>
      <c r="G78" s="26"/>
      <c r="H78" s="26"/>
    </row>
    <row r="79" spans="1:8" ht="32.1" customHeight="1" x14ac:dyDescent="0.25">
      <c r="A79" s="8">
        <v>1</v>
      </c>
      <c r="B79" s="9" t="s">
        <v>114</v>
      </c>
      <c r="C79" s="27">
        <f>(F6+F14+F24+F34)-F39</f>
        <v>271932057</v>
      </c>
      <c r="D79" s="28">
        <f>C79/C84</f>
        <v>0.72340141259216406</v>
      </c>
    </row>
    <row r="80" spans="1:8" ht="32.1" customHeight="1" x14ac:dyDescent="0.25">
      <c r="A80" s="8">
        <v>2</v>
      </c>
      <c r="B80" s="9" t="s">
        <v>115</v>
      </c>
      <c r="C80" s="27">
        <f>F44+F54+F58</f>
        <v>60845192</v>
      </c>
      <c r="D80" s="28">
        <f>C80/C84</f>
        <v>0.16186211485261351</v>
      </c>
    </row>
    <row r="81" spans="1:256" ht="32.1" customHeight="1" x14ac:dyDescent="0.25">
      <c r="A81" s="8">
        <v>3</v>
      </c>
      <c r="B81" s="9" t="s">
        <v>116</v>
      </c>
      <c r="C81" s="27">
        <f>F67</f>
        <v>37497115</v>
      </c>
      <c r="D81" s="28">
        <f>C81/C84</f>
        <v>9.9750894610894744E-2</v>
      </c>
    </row>
    <row r="82" spans="1:256" ht="32.1" customHeight="1" x14ac:dyDescent="0.25">
      <c r="A82" s="8">
        <v>4</v>
      </c>
      <c r="B82" s="9" t="s">
        <v>328</v>
      </c>
      <c r="C82" s="27">
        <f>F39</f>
        <v>5633191.9800000004</v>
      </c>
      <c r="D82" s="292">
        <f>C82/C84</f>
        <v>1.4985577944327652E-2</v>
      </c>
    </row>
    <row r="83" spans="1:256" ht="32.1" customHeight="1" x14ac:dyDescent="0.25">
      <c r="A83" s="8">
        <v>5</v>
      </c>
      <c r="B83" s="9" t="s">
        <v>306</v>
      </c>
      <c r="C83" s="27">
        <f>F66</f>
        <v>0</v>
      </c>
      <c r="D83" s="292">
        <f>C83/C84</f>
        <v>0</v>
      </c>
    </row>
    <row r="84" spans="1:256" ht="32.1" customHeight="1" x14ac:dyDescent="0.25">
      <c r="A84" s="92"/>
      <c r="B84" s="93" t="s">
        <v>1557</v>
      </c>
      <c r="C84" s="94">
        <f>SUM(C79:C83)</f>
        <v>375907555.98000002</v>
      </c>
      <c r="D84" s="95">
        <f>SUM(D79:D83)</f>
        <v>0.99999999999999989</v>
      </c>
    </row>
    <row r="85" spans="1:256" ht="24.75" customHeight="1" x14ac:dyDescent="0.25">
      <c r="A85" s="507" t="s">
        <v>1598</v>
      </c>
      <c r="B85" s="507"/>
      <c r="C85" s="507"/>
      <c r="D85" s="507"/>
      <c r="E85" s="25"/>
      <c r="F85" s="25"/>
      <c r="G85" s="25"/>
      <c r="H85" s="25"/>
    </row>
    <row r="86" spans="1:256" ht="12" customHeight="1" x14ac:dyDescent="0.25">
      <c r="A86" s="29"/>
      <c r="B86" s="29"/>
      <c r="C86" s="29"/>
      <c r="D86" s="29"/>
      <c r="E86" s="29"/>
      <c r="F86" s="29"/>
      <c r="G86" s="29"/>
      <c r="H86" s="29"/>
    </row>
    <row r="87" spans="1:256" ht="32.1" customHeight="1" x14ac:dyDescent="0.25">
      <c r="A87" s="96" t="s">
        <v>39</v>
      </c>
      <c r="B87" s="96" t="s">
        <v>5</v>
      </c>
      <c r="C87" s="97" t="s">
        <v>1558</v>
      </c>
      <c r="D87" s="98" t="s">
        <v>35</v>
      </c>
      <c r="E87" s="26"/>
      <c r="F87" s="26"/>
      <c r="G87" s="26"/>
      <c r="H87" s="26"/>
    </row>
    <row r="88" spans="1:256" ht="32.1" customHeight="1" x14ac:dyDescent="0.25">
      <c r="A88" s="8">
        <v>100</v>
      </c>
      <c r="B88" s="12" t="s">
        <v>1309</v>
      </c>
      <c r="C88" s="30">
        <f>'PRESUP.EGRESOS FUENTE FINANCIAM'!C430</f>
        <v>297630565.98000002</v>
      </c>
      <c r="D88" s="28">
        <f>C88/C94</f>
        <v>0.79176531901326108</v>
      </c>
    </row>
    <row r="89" spans="1:256" ht="32.1" customHeight="1" x14ac:dyDescent="0.25">
      <c r="A89" s="8">
        <v>200</v>
      </c>
      <c r="B89" s="12" t="s">
        <v>40</v>
      </c>
      <c r="C89" s="30">
        <f>'PRESUP.EGRESOS FUENTE FINANCIAM'!K430</f>
        <v>0</v>
      </c>
      <c r="D89" s="28">
        <f>C89/C94</f>
        <v>0</v>
      </c>
    </row>
    <row r="90" spans="1:256" ht="32.1" customHeight="1" x14ac:dyDescent="0.25">
      <c r="A90" s="8">
        <v>400</v>
      </c>
      <c r="B90" s="12" t="s">
        <v>41</v>
      </c>
      <c r="C90" s="30">
        <f>'PRESUP.EGRESOS FUENTE FINANCIAM'!D430</f>
        <v>0</v>
      </c>
      <c r="D90" s="28">
        <f>C90/C94</f>
        <v>0</v>
      </c>
    </row>
    <row r="91" spans="1:256" ht="32.1" customHeight="1" x14ac:dyDescent="0.25">
      <c r="A91" s="8">
        <v>500</v>
      </c>
      <c r="B91" s="12" t="s">
        <v>42</v>
      </c>
      <c r="C91" s="30">
        <f>'PRESUP.EGRESOS FUENTE FINANCIAM'!E430+'PRESUP.EGRESOS FUENTE FINANCIAM'!F430+'PRESUP.EGRESOS FUENTE FINANCIAM'!G430+'PRESUP.EGRESOS FUENTE FINANCIAM'!H430</f>
        <v>78276990</v>
      </c>
      <c r="D91" s="28">
        <f>C91/C94</f>
        <v>0.20823468098673889</v>
      </c>
    </row>
    <row r="92" spans="1:256" ht="32.1" customHeight="1" x14ac:dyDescent="0.25">
      <c r="A92" s="8">
        <v>600</v>
      </c>
      <c r="B92" s="12" t="s">
        <v>43</v>
      </c>
      <c r="C92" s="30">
        <f>'PRESUP.EGRESOS FUENTE FINANCIAM'!I430+'PRESUP.EGRESOS FUENTE FINANCIAM'!J430</f>
        <v>0</v>
      </c>
      <c r="D92" s="28">
        <f>C92/C94</f>
        <v>0</v>
      </c>
    </row>
    <row r="93" spans="1:256" ht="32.1" customHeight="1" x14ac:dyDescent="0.25">
      <c r="A93" s="8">
        <v>700</v>
      </c>
      <c r="B93" s="12" t="s">
        <v>44</v>
      </c>
      <c r="C93" s="30">
        <f>'PRESUP.EGRESOS FUENTE FINANCIAM'!L430</f>
        <v>0</v>
      </c>
      <c r="D93" s="28">
        <f>C93/C94</f>
        <v>0</v>
      </c>
    </row>
    <row r="94" spans="1:256" ht="32.1" customHeight="1" x14ac:dyDescent="0.25">
      <c r="A94" s="92"/>
      <c r="B94" s="93" t="s">
        <v>1557</v>
      </c>
      <c r="C94" s="94">
        <f>SUM(C88:C93)</f>
        <v>375907555.98000002</v>
      </c>
      <c r="D94" s="99">
        <f>SUM(D88:D92)</f>
        <v>1</v>
      </c>
    </row>
    <row r="95" spans="1:256" ht="18" customHeight="1" x14ac:dyDescent="0.25"/>
    <row r="96" spans="1:256" s="26" customFormat="1" x14ac:dyDescent="0.25">
      <c r="B96" s="24"/>
      <c r="C96" s="31"/>
      <c r="D96" s="32"/>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row>
    <row r="97" spans="2:256" s="26" customFormat="1" x14ac:dyDescent="0.25">
      <c r="B97" s="24"/>
      <c r="C97" s="31"/>
      <c r="D97" s="32"/>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row>
    <row r="98" spans="2:256" s="26" customFormat="1" x14ac:dyDescent="0.25">
      <c r="B98" s="24"/>
      <c r="C98" s="31"/>
      <c r="D98" s="32"/>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row>
    <row r="99" spans="2:256" s="26" customFormat="1" x14ac:dyDescent="0.25">
      <c r="B99" s="24"/>
      <c r="C99" s="31"/>
      <c r="D99" s="32"/>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row>
    <row r="100" spans="2:256" s="26" customFormat="1" x14ac:dyDescent="0.25">
      <c r="B100" s="24"/>
      <c r="C100" s="31"/>
      <c r="D100" s="32"/>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row>
    <row r="101" spans="2:256" s="26" customFormat="1" x14ac:dyDescent="0.25">
      <c r="B101" s="24"/>
      <c r="C101" s="31"/>
      <c r="D101" s="32"/>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row>
    <row r="102" spans="2:256" s="26" customFormat="1" x14ac:dyDescent="0.25">
      <c r="B102" s="24"/>
      <c r="C102" s="31"/>
      <c r="D102" s="32"/>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row>
    <row r="103" spans="2:256" s="26" customFormat="1" x14ac:dyDescent="0.25">
      <c r="B103" s="24"/>
      <c r="C103" s="31"/>
      <c r="D103" s="32"/>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row>
    <row r="104" spans="2:256" s="26" customFormat="1" x14ac:dyDescent="0.25">
      <c r="B104" s="24"/>
      <c r="C104" s="31"/>
      <c r="D104" s="32"/>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row>
    <row r="105" spans="2:256" s="26" customFormat="1" x14ac:dyDescent="0.25">
      <c r="B105" s="24"/>
      <c r="C105" s="31"/>
      <c r="D105" s="32"/>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row>
    <row r="106" spans="2:256" s="26" customFormat="1" x14ac:dyDescent="0.25">
      <c r="B106" s="24"/>
      <c r="C106" s="31"/>
      <c r="D106" s="32"/>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row>
    <row r="107" spans="2:256" s="26" customFormat="1" x14ac:dyDescent="0.25">
      <c r="B107" s="24"/>
      <c r="C107" s="31"/>
      <c r="D107" s="32"/>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row>
    <row r="108" spans="2:256" s="26" customFormat="1" x14ac:dyDescent="0.25">
      <c r="B108" s="24"/>
      <c r="C108" s="31"/>
      <c r="D108" s="32"/>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row>
    <row r="109" spans="2:256" s="26" customFormat="1" x14ac:dyDescent="0.25">
      <c r="B109" s="24"/>
      <c r="C109" s="31"/>
      <c r="D109" s="32"/>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row>
    <row r="110" spans="2:256" s="26" customFormat="1" x14ac:dyDescent="0.25">
      <c r="B110" s="24"/>
      <c r="C110" s="31"/>
      <c r="D110" s="32"/>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row>
    <row r="111" spans="2:256" s="26" customFormat="1" x14ac:dyDescent="0.25">
      <c r="B111" s="24"/>
      <c r="C111" s="31"/>
      <c r="D111" s="32"/>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row>
    <row r="112" spans="2:256" s="26" customFormat="1" x14ac:dyDescent="0.25">
      <c r="B112" s="24"/>
      <c r="C112" s="31"/>
      <c r="D112" s="32"/>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row>
    <row r="113" spans="2:256" s="26" customFormat="1" x14ac:dyDescent="0.25">
      <c r="B113" s="24"/>
      <c r="C113" s="31"/>
      <c r="D113" s="32"/>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row>
    <row r="114" spans="2:256" s="26" customFormat="1" x14ac:dyDescent="0.25">
      <c r="B114" s="24"/>
      <c r="C114" s="31"/>
      <c r="D114" s="32"/>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row>
    <row r="115" spans="2:256" s="26" customFormat="1" x14ac:dyDescent="0.25">
      <c r="B115" s="24"/>
      <c r="C115" s="31"/>
      <c r="D115" s="32"/>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row>
    <row r="116" spans="2:256" s="26" customFormat="1" x14ac:dyDescent="0.25">
      <c r="B116" s="24"/>
      <c r="C116" s="31"/>
      <c r="D116" s="32"/>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row>
    <row r="117" spans="2:256" s="26" customFormat="1" x14ac:dyDescent="0.25">
      <c r="B117" s="24"/>
      <c r="C117" s="31"/>
      <c r="D117" s="32"/>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row>
    <row r="118" spans="2:256" s="26" customFormat="1" x14ac:dyDescent="0.25">
      <c r="B118" s="24"/>
      <c r="C118" s="31"/>
      <c r="D118" s="32"/>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row>
    <row r="119" spans="2:256" s="26" customFormat="1" x14ac:dyDescent="0.25">
      <c r="B119" s="24"/>
      <c r="C119" s="31"/>
      <c r="D119" s="32"/>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row>
    <row r="120" spans="2:256" s="26" customFormat="1" x14ac:dyDescent="0.25">
      <c r="B120" s="24"/>
      <c r="C120" s="31"/>
      <c r="D120" s="32"/>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row>
    <row r="121" spans="2:256" s="26" customFormat="1" x14ac:dyDescent="0.25">
      <c r="B121" s="24"/>
      <c r="C121" s="31"/>
      <c r="D121" s="32"/>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row>
    <row r="122" spans="2:256" s="26" customFormat="1" x14ac:dyDescent="0.25">
      <c r="B122" s="24"/>
      <c r="C122" s="31"/>
      <c r="D122" s="32"/>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row>
    <row r="123" spans="2:256" s="26" customFormat="1" x14ac:dyDescent="0.25">
      <c r="B123" s="24"/>
      <c r="C123" s="31"/>
      <c r="D123" s="32"/>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row>
    <row r="124" spans="2:256" s="26" customFormat="1" x14ac:dyDescent="0.25">
      <c r="B124" s="24"/>
      <c r="C124" s="31"/>
      <c r="D124" s="32"/>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row>
    <row r="125" spans="2:256" s="26" customFormat="1" x14ac:dyDescent="0.25">
      <c r="B125" s="24"/>
      <c r="C125" s="31"/>
      <c r="D125" s="32"/>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row>
    <row r="126" spans="2:256" s="26" customFormat="1" x14ac:dyDescent="0.25">
      <c r="B126" s="24"/>
      <c r="C126" s="31"/>
      <c r="D126" s="32"/>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row>
    <row r="127" spans="2:256" s="26" customFormat="1" x14ac:dyDescent="0.25">
      <c r="B127" s="24"/>
      <c r="C127" s="31"/>
      <c r="D127" s="32"/>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row>
    <row r="128" spans="2:256" s="26" customFormat="1" x14ac:dyDescent="0.25">
      <c r="B128" s="24"/>
      <c r="C128" s="31"/>
      <c r="D128" s="32"/>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row>
    <row r="129" spans="2:256" s="26" customFormat="1" x14ac:dyDescent="0.25">
      <c r="B129" s="24"/>
      <c r="C129" s="31"/>
      <c r="D129" s="32"/>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row>
    <row r="130" spans="2:256" s="26" customFormat="1" x14ac:dyDescent="0.25">
      <c r="B130" s="24"/>
      <c r="C130" s="31"/>
      <c r="D130" s="32"/>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row>
    <row r="131" spans="2:256" s="26" customFormat="1" x14ac:dyDescent="0.25">
      <c r="B131" s="24"/>
      <c r="C131" s="31"/>
      <c r="D131" s="32"/>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row>
    <row r="132" spans="2:256" s="26" customFormat="1" x14ac:dyDescent="0.25">
      <c r="B132" s="24"/>
      <c r="C132" s="31"/>
      <c r="D132" s="32"/>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row>
    <row r="133" spans="2:256" s="26" customFormat="1" x14ac:dyDescent="0.25">
      <c r="B133" s="24"/>
      <c r="C133" s="31"/>
      <c r="D133" s="32"/>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row>
    <row r="134" spans="2:256" s="26" customFormat="1" x14ac:dyDescent="0.25">
      <c r="B134" s="24"/>
      <c r="C134" s="31"/>
      <c r="D134" s="32"/>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row>
    <row r="135" spans="2:256" s="26" customFormat="1" x14ac:dyDescent="0.25">
      <c r="B135" s="24"/>
      <c r="C135" s="31"/>
      <c r="D135" s="32"/>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row>
    <row r="136" spans="2:256" s="26" customFormat="1" x14ac:dyDescent="0.25">
      <c r="B136" s="24"/>
      <c r="C136" s="31"/>
      <c r="D136" s="32"/>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row>
    <row r="137" spans="2:256" s="26" customFormat="1" x14ac:dyDescent="0.25">
      <c r="B137" s="24"/>
      <c r="C137" s="31"/>
      <c r="D137" s="32"/>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row>
    <row r="138" spans="2:256" s="26" customFormat="1" x14ac:dyDescent="0.25">
      <c r="B138" s="24"/>
      <c r="C138" s="31"/>
      <c r="D138" s="32"/>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row>
    <row r="139" spans="2:256" s="26" customFormat="1" x14ac:dyDescent="0.25">
      <c r="B139" s="24"/>
      <c r="C139" s="31"/>
      <c r="D139" s="32"/>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row>
    <row r="140" spans="2:256" s="26" customFormat="1" x14ac:dyDescent="0.25">
      <c r="B140" s="24"/>
      <c r="C140" s="31"/>
      <c r="D140" s="32"/>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row>
    <row r="141" spans="2:256" s="26" customFormat="1" x14ac:dyDescent="0.25">
      <c r="B141" s="24"/>
      <c r="C141" s="31"/>
      <c r="D141" s="32"/>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row>
    <row r="142" spans="2:256" s="26" customFormat="1" x14ac:dyDescent="0.25">
      <c r="B142" s="24"/>
      <c r="C142" s="31"/>
      <c r="D142" s="32"/>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row>
    <row r="143" spans="2:256" s="26" customFormat="1" x14ac:dyDescent="0.25">
      <c r="B143" s="24"/>
      <c r="C143" s="31"/>
      <c r="D143" s="32"/>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row>
    <row r="144" spans="2:256" s="26" customFormat="1" x14ac:dyDescent="0.25">
      <c r="B144" s="24"/>
      <c r="C144" s="31"/>
      <c r="D144" s="32"/>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row>
    <row r="145" spans="2:256" s="26" customFormat="1" x14ac:dyDescent="0.25">
      <c r="B145" s="24"/>
      <c r="C145" s="31"/>
      <c r="D145" s="32"/>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row>
    <row r="146" spans="2:256" s="26" customFormat="1" x14ac:dyDescent="0.25">
      <c r="B146" s="24"/>
      <c r="C146" s="31"/>
      <c r="D146" s="32"/>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row>
    <row r="147" spans="2:256" s="26" customFormat="1" x14ac:dyDescent="0.25">
      <c r="B147" s="24"/>
      <c r="C147" s="31"/>
      <c r="D147" s="32"/>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row>
    <row r="148" spans="2:256" s="26" customFormat="1" x14ac:dyDescent="0.25">
      <c r="B148" s="24"/>
      <c r="C148" s="31"/>
      <c r="D148" s="32"/>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row>
    <row r="149" spans="2:256" s="26" customFormat="1" x14ac:dyDescent="0.25">
      <c r="B149" s="24"/>
      <c r="C149" s="31"/>
      <c r="D149" s="32"/>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row>
    <row r="150" spans="2:256" s="26" customFormat="1" x14ac:dyDescent="0.25">
      <c r="B150" s="24"/>
      <c r="C150" s="31"/>
      <c r="D150" s="3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row>
    <row r="151" spans="2:256" s="26" customFormat="1" x14ac:dyDescent="0.25">
      <c r="B151" s="24"/>
      <c r="C151" s="31"/>
      <c r="D151" s="32"/>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row>
    <row r="152" spans="2:256" s="26" customFormat="1" x14ac:dyDescent="0.25">
      <c r="B152" s="24"/>
      <c r="C152" s="31"/>
      <c r="D152" s="32"/>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row>
    <row r="153" spans="2:256" s="26" customFormat="1" x14ac:dyDescent="0.25">
      <c r="B153" s="24"/>
      <c r="C153" s="31"/>
      <c r="D153" s="32"/>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row>
    <row r="154" spans="2:256" s="26" customFormat="1" x14ac:dyDescent="0.25">
      <c r="B154" s="24"/>
      <c r="C154" s="31"/>
      <c r="D154" s="32"/>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c r="IV154" s="24"/>
    </row>
    <row r="155" spans="2:256" s="26" customFormat="1" x14ac:dyDescent="0.25">
      <c r="B155" s="24"/>
      <c r="C155" s="31"/>
      <c r="D155" s="32"/>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row>
    <row r="156" spans="2:256" s="26" customFormat="1" x14ac:dyDescent="0.25">
      <c r="B156" s="24"/>
      <c r="C156" s="31"/>
      <c r="D156" s="32"/>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c r="IV156" s="24"/>
    </row>
    <row r="157" spans="2:256" s="26" customFormat="1" x14ac:dyDescent="0.25">
      <c r="B157" s="24"/>
      <c r="C157" s="31"/>
      <c r="D157" s="32"/>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c r="IV157" s="24"/>
    </row>
    <row r="158" spans="2:256" s="26" customFormat="1" x14ac:dyDescent="0.25">
      <c r="B158" s="24"/>
      <c r="C158" s="31"/>
      <c r="D158" s="32"/>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c r="IV158" s="24"/>
    </row>
    <row r="159" spans="2:256" s="26" customFormat="1" x14ac:dyDescent="0.25">
      <c r="B159" s="24"/>
      <c r="C159" s="31"/>
      <c r="D159" s="32"/>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c r="IV159" s="24"/>
    </row>
    <row r="160" spans="2:256" s="26" customFormat="1" x14ac:dyDescent="0.25">
      <c r="B160" s="24"/>
      <c r="C160" s="31"/>
      <c r="D160" s="32"/>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c r="IV160" s="24"/>
    </row>
    <row r="161" spans="2:256" s="26" customFormat="1" x14ac:dyDescent="0.25">
      <c r="B161" s="24"/>
      <c r="C161" s="31"/>
      <c r="D161" s="32"/>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c r="IV161" s="24"/>
    </row>
    <row r="162" spans="2:256" s="26" customFormat="1" x14ac:dyDescent="0.25">
      <c r="B162" s="24"/>
      <c r="C162" s="31"/>
      <c r="D162" s="32"/>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c r="IV162" s="24"/>
    </row>
    <row r="163" spans="2:256" s="26" customFormat="1" x14ac:dyDescent="0.25">
      <c r="B163" s="24"/>
      <c r="C163" s="31"/>
      <c r="D163" s="32"/>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c r="IV163" s="24"/>
    </row>
    <row r="164" spans="2:256" s="26" customFormat="1" x14ac:dyDescent="0.25">
      <c r="B164" s="24"/>
      <c r="C164" s="31"/>
      <c r="D164" s="32"/>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c r="IV164" s="24"/>
    </row>
    <row r="165" spans="2:256" s="26" customFormat="1" x14ac:dyDescent="0.25">
      <c r="B165" s="24"/>
      <c r="C165" s="31"/>
      <c r="D165" s="32"/>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c r="IV165" s="24"/>
    </row>
    <row r="166" spans="2:256" s="26" customFormat="1" x14ac:dyDescent="0.25">
      <c r="B166" s="24"/>
      <c r="C166" s="31"/>
      <c r="D166" s="32"/>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c r="IV166" s="24"/>
    </row>
    <row r="167" spans="2:256" s="26" customFormat="1" x14ac:dyDescent="0.25">
      <c r="B167" s="24"/>
      <c r="C167" s="31"/>
      <c r="D167" s="32"/>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row>
    <row r="168" spans="2:256" s="26" customFormat="1" x14ac:dyDescent="0.25">
      <c r="B168" s="24"/>
      <c r="C168" s="31"/>
      <c r="D168" s="32"/>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row>
    <row r="169" spans="2:256" s="26" customFormat="1" x14ac:dyDescent="0.25">
      <c r="B169" s="24"/>
      <c r="C169" s="31"/>
      <c r="D169" s="32"/>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c r="IV169" s="24"/>
    </row>
    <row r="170" spans="2:256" s="26" customFormat="1" x14ac:dyDescent="0.25">
      <c r="B170" s="24"/>
      <c r="C170" s="31"/>
      <c r="D170" s="32"/>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c r="IV170" s="24"/>
    </row>
    <row r="171" spans="2:256" s="26" customFormat="1" x14ac:dyDescent="0.25">
      <c r="B171" s="24"/>
      <c r="C171" s="31"/>
      <c r="D171" s="32"/>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c r="IV171" s="24"/>
    </row>
    <row r="172" spans="2:256" s="26" customFormat="1" x14ac:dyDescent="0.25">
      <c r="B172" s="24"/>
      <c r="C172" s="31"/>
      <c r="D172" s="32"/>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row>
    <row r="173" spans="2:256" s="26" customFormat="1" x14ac:dyDescent="0.25">
      <c r="B173" s="24"/>
      <c r="C173" s="31"/>
      <c r="D173" s="32"/>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row>
    <row r="174" spans="2:256" s="26" customFormat="1" x14ac:dyDescent="0.25">
      <c r="B174" s="24"/>
      <c r="C174" s="31"/>
      <c r="D174" s="32"/>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row>
    <row r="175" spans="2:256" s="26" customFormat="1" x14ac:dyDescent="0.25">
      <c r="B175" s="24"/>
      <c r="C175" s="31"/>
      <c r="D175" s="32"/>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row>
    <row r="176" spans="2:256" s="26" customFormat="1" x14ac:dyDescent="0.25">
      <c r="B176" s="24"/>
      <c r="C176" s="31"/>
      <c r="D176" s="32"/>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row>
    <row r="177" spans="2:256" s="26" customFormat="1" x14ac:dyDescent="0.25">
      <c r="B177" s="24"/>
      <c r="C177" s="31"/>
      <c r="D177" s="32"/>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row>
    <row r="178" spans="2:256" s="26" customFormat="1" x14ac:dyDescent="0.25">
      <c r="B178" s="24"/>
      <c r="C178" s="31"/>
      <c r="D178" s="32"/>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row>
    <row r="179" spans="2:256" s="26" customFormat="1" x14ac:dyDescent="0.25">
      <c r="B179" s="24"/>
      <c r="C179" s="31"/>
      <c r="D179" s="32"/>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row>
    <row r="180" spans="2:256" s="26" customFormat="1" x14ac:dyDescent="0.25">
      <c r="B180" s="24"/>
      <c r="C180" s="31"/>
      <c r="D180" s="32"/>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row>
    <row r="181" spans="2:256" s="26" customFormat="1" x14ac:dyDescent="0.25">
      <c r="B181" s="24"/>
      <c r="C181" s="31"/>
      <c r="D181" s="32"/>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c r="IV181" s="24"/>
    </row>
    <row r="182" spans="2:256" s="26" customFormat="1" x14ac:dyDescent="0.25">
      <c r="B182" s="24"/>
      <c r="C182" s="31"/>
      <c r="D182" s="32"/>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row>
    <row r="183" spans="2:256" s="26" customFormat="1" x14ac:dyDescent="0.25">
      <c r="B183" s="24"/>
      <c r="C183" s="31"/>
      <c r="D183" s="32"/>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row>
    <row r="184" spans="2:256" s="26" customFormat="1" x14ac:dyDescent="0.25">
      <c r="B184" s="24"/>
      <c r="C184" s="31"/>
      <c r="D184" s="32"/>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row>
    <row r="185" spans="2:256" s="26" customFormat="1" x14ac:dyDescent="0.25">
      <c r="B185" s="24"/>
      <c r="C185" s="31"/>
      <c r="D185" s="32"/>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row>
    <row r="186" spans="2:256" s="26" customFormat="1" x14ac:dyDescent="0.25">
      <c r="B186" s="24"/>
      <c r="C186" s="31"/>
      <c r="D186" s="32"/>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row>
    <row r="187" spans="2:256" s="26" customFormat="1" x14ac:dyDescent="0.25">
      <c r="B187" s="24"/>
      <c r="C187" s="31"/>
      <c r="D187" s="32"/>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c r="IV187" s="24"/>
    </row>
    <row r="188" spans="2:256" s="26" customFormat="1" x14ac:dyDescent="0.25">
      <c r="B188" s="24"/>
      <c r="C188" s="31"/>
      <c r="D188" s="32"/>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row>
    <row r="189" spans="2:256" s="26" customFormat="1" x14ac:dyDescent="0.25">
      <c r="B189" s="24"/>
      <c r="C189" s="31"/>
      <c r="D189" s="32"/>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row>
    <row r="190" spans="2:256" s="26" customFormat="1" x14ac:dyDescent="0.25">
      <c r="B190" s="24"/>
      <c r="C190" s="31"/>
      <c r="D190" s="32"/>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row>
    <row r="191" spans="2:256" s="26" customFormat="1" x14ac:dyDescent="0.25">
      <c r="B191" s="24"/>
      <c r="C191" s="31"/>
      <c r="D191" s="32"/>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row>
    <row r="192" spans="2:256" s="26" customFormat="1" x14ac:dyDescent="0.25">
      <c r="B192" s="24"/>
      <c r="C192" s="31"/>
      <c r="D192" s="32"/>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row>
    <row r="193" spans="2:256" s="26" customFormat="1" x14ac:dyDescent="0.25">
      <c r="B193" s="24"/>
      <c r="C193" s="31"/>
      <c r="D193" s="32"/>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c r="IV193" s="24"/>
    </row>
    <row r="194" spans="2:256" s="26" customFormat="1" x14ac:dyDescent="0.25">
      <c r="B194" s="24"/>
      <c r="C194" s="31"/>
      <c r="D194" s="32"/>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row>
    <row r="195" spans="2:256" s="26" customFormat="1" x14ac:dyDescent="0.25">
      <c r="B195" s="24"/>
      <c r="C195" s="31"/>
      <c r="D195" s="32"/>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row>
    <row r="196" spans="2:256" s="26" customFormat="1" x14ac:dyDescent="0.25">
      <c r="B196" s="24"/>
      <c r="C196" s="31"/>
      <c r="D196" s="32"/>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row>
    <row r="197" spans="2:256" s="26" customFormat="1" x14ac:dyDescent="0.25">
      <c r="B197" s="24"/>
      <c r="C197" s="31"/>
      <c r="D197" s="32"/>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row>
    <row r="198" spans="2:256" s="26" customFormat="1" x14ac:dyDescent="0.25">
      <c r="B198" s="24"/>
      <c r="C198" s="31"/>
      <c r="D198" s="32"/>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row>
    <row r="199" spans="2:256" s="26" customFormat="1" x14ac:dyDescent="0.25">
      <c r="B199" s="24"/>
      <c r="C199" s="31"/>
      <c r="D199" s="32"/>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row>
    <row r="200" spans="2:256" s="26" customFormat="1" x14ac:dyDescent="0.25">
      <c r="B200" s="24"/>
      <c r="C200" s="31"/>
      <c r="D200" s="32"/>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row>
    <row r="201" spans="2:256" s="26" customFormat="1" x14ac:dyDescent="0.25">
      <c r="B201" s="24"/>
      <c r="C201" s="31"/>
      <c r="D201" s="32"/>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row>
    <row r="202" spans="2:256" s="26" customFormat="1" x14ac:dyDescent="0.25">
      <c r="B202" s="24"/>
      <c r="C202" s="31"/>
      <c r="D202" s="32"/>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row>
    <row r="203" spans="2:256" s="26" customFormat="1" x14ac:dyDescent="0.25">
      <c r="B203" s="24"/>
      <c r="C203" s="31"/>
      <c r="D203" s="32"/>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row>
    <row r="204" spans="2:256" s="26" customFormat="1" x14ac:dyDescent="0.25">
      <c r="B204" s="24"/>
      <c r="C204" s="31"/>
      <c r="D204" s="32"/>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row>
    <row r="205" spans="2:256" s="26" customFormat="1" x14ac:dyDescent="0.25">
      <c r="B205" s="24"/>
      <c r="C205" s="31"/>
      <c r="D205" s="32"/>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row>
    <row r="206" spans="2:256" s="26" customFormat="1" x14ac:dyDescent="0.25">
      <c r="B206" s="24"/>
      <c r="C206" s="31"/>
      <c r="D206" s="32"/>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row>
    <row r="207" spans="2:256" s="26" customFormat="1" x14ac:dyDescent="0.25">
      <c r="B207" s="24"/>
      <c r="C207" s="31"/>
      <c r="D207" s="32"/>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row>
    <row r="208" spans="2:256" s="26" customFormat="1" x14ac:dyDescent="0.25">
      <c r="B208" s="24"/>
      <c r="C208" s="31"/>
      <c r="D208" s="32"/>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row>
    <row r="209" spans="2:256" s="26" customFormat="1" x14ac:dyDescent="0.25">
      <c r="B209" s="24"/>
      <c r="C209" s="31"/>
      <c r="D209" s="32"/>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row>
    <row r="210" spans="2:256" s="26" customFormat="1" x14ac:dyDescent="0.25">
      <c r="B210" s="24"/>
      <c r="C210" s="31"/>
      <c r="D210" s="32"/>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row>
    <row r="211" spans="2:256" s="26" customFormat="1" x14ac:dyDescent="0.25">
      <c r="B211" s="24"/>
      <c r="C211" s="31"/>
      <c r="D211" s="32"/>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A3:D4"/>
    <mergeCell ref="E3:E4"/>
    <mergeCell ref="F3:F4"/>
    <mergeCell ref="G3:G4"/>
    <mergeCell ref="A5:G5"/>
    <mergeCell ref="B6:D6"/>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J59:L59"/>
    <mergeCell ref="N59:P59"/>
    <mergeCell ref="R59:T59"/>
    <mergeCell ref="V59:X59"/>
    <mergeCell ref="Z59:AB59"/>
    <mergeCell ref="AD59:AF59"/>
    <mergeCell ref="AH59:AJ59"/>
    <mergeCell ref="AL59:AN59"/>
    <mergeCell ref="AP59:AR59"/>
    <mergeCell ref="AT59:AV59"/>
    <mergeCell ref="AX59:AZ59"/>
    <mergeCell ref="BB59:BD59"/>
    <mergeCell ref="BF59:BH59"/>
    <mergeCell ref="BJ59:BL59"/>
    <mergeCell ref="BN59:BP59"/>
    <mergeCell ref="BR59:BT59"/>
    <mergeCell ref="BV59:BX59"/>
    <mergeCell ref="BZ59:CB59"/>
    <mergeCell ref="CD59:CF59"/>
    <mergeCell ref="CH59:CJ59"/>
    <mergeCell ref="CL59:CN59"/>
    <mergeCell ref="CP59:CR59"/>
    <mergeCell ref="CT59:CV59"/>
    <mergeCell ref="CX59:CZ59"/>
    <mergeCell ref="DB59:DD59"/>
    <mergeCell ref="DF59:DH59"/>
    <mergeCell ref="DJ59:DL59"/>
    <mergeCell ref="DN59:DP59"/>
    <mergeCell ref="DR59:DT59"/>
    <mergeCell ref="DV59:DX59"/>
    <mergeCell ref="DZ59:EB59"/>
    <mergeCell ref="ED59:EF59"/>
    <mergeCell ref="EH59:EJ59"/>
    <mergeCell ref="EL59:EN59"/>
    <mergeCell ref="EP59:ER59"/>
    <mergeCell ref="ET59:EV59"/>
    <mergeCell ref="EX59:EZ59"/>
    <mergeCell ref="FB59:FD59"/>
    <mergeCell ref="FF59:FH59"/>
    <mergeCell ref="FJ59:FL59"/>
    <mergeCell ref="FN59:FP59"/>
    <mergeCell ref="FR59:FT59"/>
    <mergeCell ref="FV59:FX59"/>
    <mergeCell ref="HF59:HH59"/>
    <mergeCell ref="HJ59:HL59"/>
    <mergeCell ref="HN59:HP59"/>
    <mergeCell ref="HR59:HT59"/>
    <mergeCell ref="FZ59:GB59"/>
    <mergeCell ref="GD59:GF59"/>
    <mergeCell ref="GH59:GJ59"/>
    <mergeCell ref="GL59:GN59"/>
    <mergeCell ref="GP59:GR59"/>
    <mergeCell ref="GT59:GV59"/>
    <mergeCell ref="AD62:AF62"/>
    <mergeCell ref="IT59:IV59"/>
    <mergeCell ref="HV59:HX59"/>
    <mergeCell ref="HZ59:IB59"/>
    <mergeCell ref="ID59:IF59"/>
    <mergeCell ref="IH59:IJ59"/>
    <mergeCell ref="IL59:IN59"/>
    <mergeCell ref="IP59:IR59"/>
    <mergeCell ref="GX59:GZ59"/>
    <mergeCell ref="HB59:HD59"/>
    <mergeCell ref="B62:D62"/>
    <mergeCell ref="J62:L62"/>
    <mergeCell ref="N62:P62"/>
    <mergeCell ref="R62:T62"/>
    <mergeCell ref="V62:X62"/>
    <mergeCell ref="Z62:AB62"/>
    <mergeCell ref="AH62:AJ62"/>
    <mergeCell ref="AL62:AN62"/>
    <mergeCell ref="AP62:AR62"/>
    <mergeCell ref="AT62:AV62"/>
    <mergeCell ref="AX62:AZ62"/>
    <mergeCell ref="BB62:BD62"/>
    <mergeCell ref="BF62:BH62"/>
    <mergeCell ref="BJ62:BL62"/>
    <mergeCell ref="BN62:BP62"/>
    <mergeCell ref="BR62:BT62"/>
    <mergeCell ref="BV62:BX62"/>
    <mergeCell ref="BZ62:CB62"/>
    <mergeCell ref="CD62:CF62"/>
    <mergeCell ref="CH62:CJ62"/>
    <mergeCell ref="CL62:CN62"/>
    <mergeCell ref="CP62:CR62"/>
    <mergeCell ref="CT62:CV62"/>
    <mergeCell ref="CX62:CZ62"/>
    <mergeCell ref="DB62:DD62"/>
    <mergeCell ref="DF62:DH62"/>
    <mergeCell ref="DJ62:DL62"/>
    <mergeCell ref="DN62:DP62"/>
    <mergeCell ref="DR62:DT62"/>
    <mergeCell ref="DV62:DX62"/>
    <mergeCell ref="DZ62:EB62"/>
    <mergeCell ref="ED62:EF62"/>
    <mergeCell ref="EH62:EJ62"/>
    <mergeCell ref="EL62:EN62"/>
    <mergeCell ref="EP62:ER62"/>
    <mergeCell ref="ET62:EV62"/>
    <mergeCell ref="EX62:EZ62"/>
    <mergeCell ref="FB62:FD62"/>
    <mergeCell ref="FF62:FH62"/>
    <mergeCell ref="FJ62:FL62"/>
    <mergeCell ref="FN62:FP62"/>
    <mergeCell ref="FR62:FT62"/>
    <mergeCell ref="FV62:FX62"/>
    <mergeCell ref="FZ62:GB62"/>
    <mergeCell ref="GD62:GF62"/>
    <mergeCell ref="GH62:GJ62"/>
    <mergeCell ref="GL62:GN62"/>
    <mergeCell ref="GP62:GR62"/>
    <mergeCell ref="GT62:GV62"/>
    <mergeCell ref="GX62:GZ62"/>
    <mergeCell ref="HB62:HD62"/>
    <mergeCell ref="HF62:HH62"/>
    <mergeCell ref="HJ62:HL62"/>
    <mergeCell ref="HN62:HP62"/>
    <mergeCell ref="IP62:IR62"/>
    <mergeCell ref="IT62:IV62"/>
    <mergeCell ref="HR62:HT62"/>
    <mergeCell ref="HV62:HX62"/>
    <mergeCell ref="HZ62:IB62"/>
    <mergeCell ref="ID62:IF62"/>
    <mergeCell ref="IH62:IJ62"/>
    <mergeCell ref="IL62:IN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topLeftCell="A238" zoomScaleNormal="100" zoomScalePageLayoutView="90" workbookViewId="0">
      <selection activeCell="C247" sqref="C247"/>
    </sheetView>
  </sheetViews>
  <sheetFormatPr baseColWidth="10" defaultColWidth="0" defaultRowHeight="36.75" customHeight="1" x14ac:dyDescent="0.25"/>
  <cols>
    <col min="1" max="1" width="7.5703125" style="73" customWidth="1"/>
    <col min="2" max="2" width="78.28515625" style="74" customWidth="1"/>
    <col min="3" max="3" width="21.7109375" style="161" customWidth="1"/>
    <col min="4" max="16384" width="0" style="72" hidden="1"/>
  </cols>
  <sheetData>
    <row r="1" spans="1:3" ht="53.25" customHeight="1" x14ac:dyDescent="0.25">
      <c r="A1" s="533" t="s">
        <v>1737</v>
      </c>
      <c r="B1" s="534"/>
      <c r="C1" s="534"/>
    </row>
    <row r="2" spans="1:3" s="180" customFormat="1" ht="28.5" customHeight="1" x14ac:dyDescent="0.25">
      <c r="A2" s="535" t="str">
        <f>'Objetivos PMD'!$B$3</f>
        <v>Municipio:  ZAPOTLAN EL GRANDE, JALISCO.</v>
      </c>
      <c r="B2" s="536"/>
      <c r="C2" s="536"/>
    </row>
    <row r="3" spans="1:3" s="185" customFormat="1" ht="22.5" customHeight="1" x14ac:dyDescent="0.25">
      <c r="A3" s="527" t="s">
        <v>117</v>
      </c>
      <c r="B3" s="529" t="s">
        <v>5</v>
      </c>
      <c r="C3" s="531" t="s">
        <v>118</v>
      </c>
    </row>
    <row r="4" spans="1:3" s="185" customFormat="1" ht="24" customHeight="1" x14ac:dyDescent="0.25">
      <c r="A4" s="528"/>
      <c r="B4" s="530"/>
      <c r="C4" s="532"/>
    </row>
    <row r="5" spans="1:3" s="186" customFormat="1" ht="25.5" customHeight="1" x14ac:dyDescent="0.25">
      <c r="A5" s="226">
        <v>1</v>
      </c>
      <c r="B5" s="172" t="s">
        <v>9</v>
      </c>
      <c r="C5" s="173">
        <f>C6+C15+C26+C27+C28+C29+C30+C43</f>
        <v>40161224</v>
      </c>
    </row>
    <row r="6" spans="1:3" s="187" customFormat="1" ht="25.5" customHeight="1" x14ac:dyDescent="0.25">
      <c r="A6" s="237">
        <v>1.1000000000000001</v>
      </c>
      <c r="B6" s="174" t="s">
        <v>119</v>
      </c>
      <c r="C6" s="175">
        <f>SUM(C7)</f>
        <v>223181</v>
      </c>
    </row>
    <row r="7" spans="1:3" s="187" customFormat="1" ht="25.5" customHeight="1" x14ac:dyDescent="0.25">
      <c r="A7" s="238" t="s">
        <v>1318</v>
      </c>
      <c r="B7" s="197" t="s">
        <v>120</v>
      </c>
      <c r="C7" s="176">
        <f>SUM(C8:C14)</f>
        <v>223181</v>
      </c>
    </row>
    <row r="8" spans="1:3" s="188" customFormat="1" ht="25.5" customHeight="1" x14ac:dyDescent="0.25">
      <c r="A8" s="227" t="s">
        <v>1319</v>
      </c>
      <c r="B8" s="178" t="s">
        <v>121</v>
      </c>
      <c r="C8" s="189">
        <v>7300</v>
      </c>
    </row>
    <row r="9" spans="1:3" s="188" customFormat="1" ht="42.75" customHeight="1" x14ac:dyDescent="0.25">
      <c r="A9" s="227" t="s">
        <v>1320</v>
      </c>
      <c r="B9" s="178" t="s">
        <v>122</v>
      </c>
      <c r="C9" s="189"/>
    </row>
    <row r="10" spans="1:3" s="188" customFormat="1" ht="25.5" customHeight="1" x14ac:dyDescent="0.25">
      <c r="A10" s="227" t="s">
        <v>1321</v>
      </c>
      <c r="B10" s="178" t="s">
        <v>123</v>
      </c>
      <c r="C10" s="189">
        <v>3600</v>
      </c>
    </row>
    <row r="11" spans="1:3" s="188" customFormat="1" ht="25.5" customHeight="1" x14ac:dyDescent="0.25">
      <c r="A11" s="227" t="s">
        <v>1322</v>
      </c>
      <c r="B11" s="178" t="s">
        <v>124</v>
      </c>
      <c r="C11" s="189">
        <v>3608</v>
      </c>
    </row>
    <row r="12" spans="1:3" s="188" customFormat="1" ht="25.5" customHeight="1" x14ac:dyDescent="0.25">
      <c r="A12" s="227" t="s">
        <v>1323</v>
      </c>
      <c r="B12" s="178" t="s">
        <v>125</v>
      </c>
      <c r="C12" s="189">
        <v>1964</v>
      </c>
    </row>
    <row r="13" spans="1:3" s="188" customFormat="1" ht="25.5" customHeight="1" x14ac:dyDescent="0.25">
      <c r="A13" s="227" t="s">
        <v>1324</v>
      </c>
      <c r="B13" s="178" t="s">
        <v>126</v>
      </c>
      <c r="C13" s="189"/>
    </row>
    <row r="14" spans="1:3" s="188" customFormat="1" ht="25.5" customHeight="1" x14ac:dyDescent="0.25">
      <c r="A14" s="227" t="s">
        <v>1325</v>
      </c>
      <c r="B14" s="178" t="s">
        <v>127</v>
      </c>
      <c r="C14" s="189">
        <v>206709</v>
      </c>
    </row>
    <row r="15" spans="1:3" s="179" customFormat="1" ht="25.5" customHeight="1" x14ac:dyDescent="0.25">
      <c r="A15" s="237">
        <v>1.2</v>
      </c>
      <c r="B15" s="174" t="s">
        <v>128</v>
      </c>
      <c r="C15" s="175">
        <f>C16+C19+C22</f>
        <v>39575070</v>
      </c>
    </row>
    <row r="16" spans="1:3" s="190" customFormat="1" ht="25.5" customHeight="1" x14ac:dyDescent="0.25">
      <c r="A16" s="238" t="s">
        <v>1326</v>
      </c>
      <c r="B16" s="197" t="s">
        <v>129</v>
      </c>
      <c r="C16" s="176">
        <f>SUM(C17:C18)</f>
        <v>23944060</v>
      </c>
    </row>
    <row r="17" spans="1:3" s="188" customFormat="1" ht="25.5" customHeight="1" x14ac:dyDescent="0.25">
      <c r="A17" s="227" t="s">
        <v>1327</v>
      </c>
      <c r="B17" s="178" t="s">
        <v>130</v>
      </c>
      <c r="C17" s="189">
        <v>1206478</v>
      </c>
    </row>
    <row r="18" spans="1:3" s="188" customFormat="1" ht="25.5" customHeight="1" x14ac:dyDescent="0.25">
      <c r="A18" s="227" t="s">
        <v>1328</v>
      </c>
      <c r="B18" s="178" t="s">
        <v>131</v>
      </c>
      <c r="C18" s="189">
        <v>22737582</v>
      </c>
    </row>
    <row r="19" spans="1:3" s="187" customFormat="1" ht="25.5" customHeight="1" x14ac:dyDescent="0.25">
      <c r="A19" s="238" t="s">
        <v>1329</v>
      </c>
      <c r="B19" s="197" t="s">
        <v>132</v>
      </c>
      <c r="C19" s="176">
        <f>SUM(C20:C21)</f>
        <v>13763320</v>
      </c>
    </row>
    <row r="20" spans="1:3" s="188" customFormat="1" ht="25.5" customHeight="1" x14ac:dyDescent="0.25">
      <c r="A20" s="227" t="s">
        <v>1330</v>
      </c>
      <c r="B20" s="178" t="s">
        <v>133</v>
      </c>
      <c r="C20" s="189">
        <v>13763320</v>
      </c>
    </row>
    <row r="21" spans="1:3" s="188" customFormat="1" ht="25.5" customHeight="1" x14ac:dyDescent="0.25">
      <c r="A21" s="227" t="s">
        <v>1331</v>
      </c>
      <c r="B21" s="178" t="s">
        <v>134</v>
      </c>
      <c r="C21" s="189"/>
    </row>
    <row r="22" spans="1:3" s="187" customFormat="1" ht="25.5" customHeight="1" x14ac:dyDescent="0.25">
      <c r="A22" s="238" t="s">
        <v>1332</v>
      </c>
      <c r="B22" s="197" t="s">
        <v>135</v>
      </c>
      <c r="C22" s="176">
        <f>SUM(C23:C25)</f>
        <v>1867690</v>
      </c>
    </row>
    <row r="23" spans="1:3" s="188" customFormat="1" ht="25.5" customHeight="1" x14ac:dyDescent="0.25">
      <c r="A23" s="227" t="s">
        <v>1333</v>
      </c>
      <c r="B23" s="178" t="s">
        <v>136</v>
      </c>
      <c r="C23" s="189">
        <v>1709885</v>
      </c>
    </row>
    <row r="24" spans="1:3" s="188" customFormat="1" ht="25.5" customHeight="1" x14ac:dyDescent="0.25">
      <c r="A24" s="227" t="s">
        <v>1334</v>
      </c>
      <c r="B24" s="178" t="s">
        <v>137</v>
      </c>
      <c r="C24" s="189">
        <v>148876</v>
      </c>
    </row>
    <row r="25" spans="1:3" s="188" customFormat="1" ht="25.5" customHeight="1" x14ac:dyDescent="0.25">
      <c r="A25" s="227" t="s">
        <v>1335</v>
      </c>
      <c r="B25" s="178" t="s">
        <v>138</v>
      </c>
      <c r="C25" s="189">
        <v>8929</v>
      </c>
    </row>
    <row r="26" spans="1:3" s="193" customFormat="1" ht="30" customHeight="1" x14ac:dyDescent="0.25">
      <c r="A26" s="237">
        <v>1.3</v>
      </c>
      <c r="B26" s="174" t="s">
        <v>139</v>
      </c>
      <c r="C26" s="175">
        <v>0</v>
      </c>
    </row>
    <row r="27" spans="1:3" s="193" customFormat="1" ht="25.5" customHeight="1" x14ac:dyDescent="0.25">
      <c r="A27" s="237">
        <v>1.4</v>
      </c>
      <c r="B27" s="174" t="s">
        <v>140</v>
      </c>
      <c r="C27" s="175">
        <v>0</v>
      </c>
    </row>
    <row r="28" spans="1:3" s="193" customFormat="1" ht="25.5" customHeight="1" x14ac:dyDescent="0.25">
      <c r="A28" s="237">
        <v>1.5</v>
      </c>
      <c r="B28" s="174" t="s">
        <v>141</v>
      </c>
      <c r="C28" s="175">
        <v>0</v>
      </c>
    </row>
    <row r="29" spans="1:3" s="193" customFormat="1" ht="25.5" customHeight="1" x14ac:dyDescent="0.25">
      <c r="A29" s="237">
        <v>1.6</v>
      </c>
      <c r="B29" s="174" t="s">
        <v>142</v>
      </c>
      <c r="C29" s="175">
        <v>0</v>
      </c>
    </row>
    <row r="30" spans="1:3" s="195" customFormat="1" ht="25.5" customHeight="1" x14ac:dyDescent="0.25">
      <c r="A30" s="237">
        <v>1.7</v>
      </c>
      <c r="B30" s="194" t="s">
        <v>143</v>
      </c>
      <c r="C30" s="175">
        <f>C31+C33+C35</f>
        <v>362973</v>
      </c>
    </row>
    <row r="31" spans="1:3" s="187" customFormat="1" ht="25.5" customHeight="1" x14ac:dyDescent="0.25">
      <c r="A31" s="238" t="s">
        <v>1336</v>
      </c>
      <c r="B31" s="197" t="s">
        <v>144</v>
      </c>
      <c r="C31" s="176">
        <f>SUM(C32)</f>
        <v>362973</v>
      </c>
    </row>
    <row r="32" spans="1:3" s="191" customFormat="1" ht="25.5" customHeight="1" x14ac:dyDescent="0.25">
      <c r="A32" s="227" t="s">
        <v>1337</v>
      </c>
      <c r="B32" s="178" t="s">
        <v>145</v>
      </c>
      <c r="C32" s="189">
        <v>362973</v>
      </c>
    </row>
    <row r="33" spans="1:3" s="187" customFormat="1" ht="25.5" customHeight="1" x14ac:dyDescent="0.25">
      <c r="A33" s="238" t="s">
        <v>1338</v>
      </c>
      <c r="B33" s="390" t="s">
        <v>146</v>
      </c>
      <c r="C33" s="391">
        <f>SUM(C34)</f>
        <v>0</v>
      </c>
    </row>
    <row r="34" spans="1:3" s="191" customFormat="1" ht="25.5" customHeight="1" x14ac:dyDescent="0.25">
      <c r="A34" s="227" t="s">
        <v>1339</v>
      </c>
      <c r="B34" s="178" t="s">
        <v>147</v>
      </c>
      <c r="C34" s="189"/>
    </row>
    <row r="35" spans="1:3" s="187" customFormat="1" ht="25.5" customHeight="1" x14ac:dyDescent="0.25">
      <c r="A35" s="238" t="s">
        <v>1340</v>
      </c>
      <c r="B35" s="197" t="s">
        <v>148</v>
      </c>
      <c r="C35" s="176">
        <f>SUM(C36)</f>
        <v>0</v>
      </c>
    </row>
    <row r="36" spans="1:3" s="191" customFormat="1" ht="25.5" customHeight="1" x14ac:dyDescent="0.25">
      <c r="A36" s="227" t="s">
        <v>1341</v>
      </c>
      <c r="B36" s="178" t="s">
        <v>149</v>
      </c>
      <c r="C36" s="213"/>
    </row>
    <row r="37" spans="1:3" s="187" customFormat="1" ht="25.5" customHeight="1" x14ac:dyDescent="0.25">
      <c r="A37" s="238" t="s">
        <v>1342</v>
      </c>
      <c r="B37" s="197" t="s">
        <v>150</v>
      </c>
      <c r="C37" s="176">
        <f>SUM(C38:C40)</f>
        <v>0</v>
      </c>
    </row>
    <row r="38" spans="1:3" s="191" customFormat="1" ht="25.5" customHeight="1" x14ac:dyDescent="0.25">
      <c r="A38" s="227" t="s">
        <v>1343</v>
      </c>
      <c r="B38" s="178" t="s">
        <v>151</v>
      </c>
      <c r="C38" s="213"/>
    </row>
    <row r="39" spans="1:3" s="191" customFormat="1" ht="25.5" customHeight="1" x14ac:dyDescent="0.25">
      <c r="A39" s="227" t="s">
        <v>1344</v>
      </c>
      <c r="B39" s="178" t="s">
        <v>152</v>
      </c>
      <c r="C39" s="213"/>
    </row>
    <row r="40" spans="1:3" s="191" customFormat="1" ht="25.5" customHeight="1" x14ac:dyDescent="0.25">
      <c r="A40" s="227" t="s">
        <v>1345</v>
      </c>
      <c r="B40" s="178" t="s">
        <v>153</v>
      </c>
      <c r="C40" s="213"/>
    </row>
    <row r="41" spans="1:3" s="187" customFormat="1" ht="25.5" customHeight="1" x14ac:dyDescent="0.25">
      <c r="A41" s="238" t="s">
        <v>1346</v>
      </c>
      <c r="B41" s="197" t="s">
        <v>154</v>
      </c>
      <c r="C41" s="176">
        <f>SUM(C42)</f>
        <v>0</v>
      </c>
    </row>
    <row r="42" spans="1:3" s="191" customFormat="1" ht="25.5" customHeight="1" x14ac:dyDescent="0.25">
      <c r="A42" s="227" t="s">
        <v>1347</v>
      </c>
      <c r="B42" s="178" t="s">
        <v>155</v>
      </c>
      <c r="C42" s="213"/>
    </row>
    <row r="43" spans="1:3" s="187" customFormat="1" ht="25.5" customHeight="1" x14ac:dyDescent="0.25">
      <c r="A43" s="237">
        <v>1.8</v>
      </c>
      <c r="B43" s="174" t="s">
        <v>156</v>
      </c>
      <c r="C43" s="175">
        <f>C44</f>
        <v>0</v>
      </c>
    </row>
    <row r="44" spans="1:3" s="187" customFormat="1" ht="25.5" customHeight="1" x14ac:dyDescent="0.25">
      <c r="A44" s="238" t="s">
        <v>1348</v>
      </c>
      <c r="B44" s="197" t="s">
        <v>157</v>
      </c>
      <c r="C44" s="176">
        <f>SUM(C45:C46)</f>
        <v>0</v>
      </c>
    </row>
    <row r="45" spans="1:3" s="191" customFormat="1" ht="25.5" customHeight="1" x14ac:dyDescent="0.25">
      <c r="A45" s="227" t="s">
        <v>1349</v>
      </c>
      <c r="B45" s="178" t="s">
        <v>157</v>
      </c>
      <c r="C45" s="213"/>
    </row>
    <row r="46" spans="1:3" s="191" customFormat="1" ht="25.5" customHeight="1" x14ac:dyDescent="0.25">
      <c r="A46" s="227" t="s">
        <v>1350</v>
      </c>
      <c r="B46" s="178" t="s">
        <v>17</v>
      </c>
      <c r="C46" s="213"/>
    </row>
    <row r="47" spans="1:3" s="200" customFormat="1" ht="25.5" customHeight="1" x14ac:dyDescent="0.25">
      <c r="A47" s="226">
        <v>2</v>
      </c>
      <c r="B47" s="198" t="s">
        <v>18</v>
      </c>
      <c r="C47" s="199">
        <f>SUM(C48+C49+C50+C51+C52)</f>
        <v>0</v>
      </c>
    </row>
    <row r="48" spans="1:3" s="179" customFormat="1" ht="25.5" customHeight="1" x14ac:dyDescent="0.25">
      <c r="A48" s="237">
        <v>2.1</v>
      </c>
      <c r="B48" s="174" t="s">
        <v>158</v>
      </c>
    </row>
    <row r="49" spans="1:3" s="179" customFormat="1" ht="25.5" customHeight="1" x14ac:dyDescent="0.25">
      <c r="A49" s="237">
        <v>2.2000000000000002</v>
      </c>
      <c r="B49" s="174" t="s">
        <v>159</v>
      </c>
    </row>
    <row r="50" spans="1:3" s="179" customFormat="1" ht="25.5" customHeight="1" x14ac:dyDescent="0.25">
      <c r="A50" s="237">
        <v>2.2999999999999998</v>
      </c>
      <c r="B50" s="174" t="s">
        <v>160</v>
      </c>
    </row>
    <row r="51" spans="1:3" s="179" customFormat="1" ht="33" customHeight="1" x14ac:dyDescent="0.25">
      <c r="A51" s="237">
        <v>2.4</v>
      </c>
      <c r="B51" s="174" t="s">
        <v>161</v>
      </c>
    </row>
    <row r="52" spans="1:3" s="179" customFormat="1" ht="25.5" customHeight="1" x14ac:dyDescent="0.25">
      <c r="A52" s="237">
        <v>2.5</v>
      </c>
      <c r="B52" s="174" t="s">
        <v>162</v>
      </c>
    </row>
    <row r="53" spans="1:3" s="200" customFormat="1" ht="25.5" customHeight="1" x14ac:dyDescent="0.25">
      <c r="A53" s="226">
        <v>3</v>
      </c>
      <c r="B53" s="201" t="s">
        <v>19</v>
      </c>
      <c r="C53" s="199">
        <f>C54</f>
        <v>0</v>
      </c>
    </row>
    <row r="54" spans="1:3" s="187" customFormat="1" ht="25.5" customHeight="1" x14ac:dyDescent="0.25">
      <c r="A54" s="237">
        <v>3.1</v>
      </c>
      <c r="B54" s="174" t="s">
        <v>163</v>
      </c>
      <c r="C54" s="175">
        <f>SUM(C55)</f>
        <v>0</v>
      </c>
    </row>
    <row r="55" spans="1:3" s="187" customFormat="1" ht="25.5" customHeight="1" x14ac:dyDescent="0.25">
      <c r="A55" s="238" t="s">
        <v>1351</v>
      </c>
      <c r="B55" s="197" t="s">
        <v>3</v>
      </c>
      <c r="C55" s="176">
        <f>SUM(C56)</f>
        <v>0</v>
      </c>
    </row>
    <row r="56" spans="1:3" s="191" customFormat="1" ht="25.5" customHeight="1" x14ac:dyDescent="0.25">
      <c r="A56" s="227" t="s">
        <v>1352</v>
      </c>
      <c r="B56" s="178" t="s">
        <v>164</v>
      </c>
      <c r="C56" s="213"/>
    </row>
    <row r="57" spans="1:3" s="187" customFormat="1" ht="25.5" customHeight="1" x14ac:dyDescent="0.25">
      <c r="A57" s="226">
        <v>4</v>
      </c>
      <c r="B57" s="202" t="s">
        <v>165</v>
      </c>
      <c r="C57" s="199">
        <f>C58+C78+C79+C159+C166</f>
        <v>26479706</v>
      </c>
    </row>
    <row r="58" spans="1:3" s="204" customFormat="1" ht="47.25" customHeight="1" x14ac:dyDescent="0.25">
      <c r="A58" s="237">
        <v>4.0999999999999996</v>
      </c>
      <c r="B58" s="203" t="s">
        <v>166</v>
      </c>
      <c r="C58" s="175">
        <f>C59+C65+C67+C72</f>
        <v>4861701</v>
      </c>
    </row>
    <row r="59" spans="1:3" s="204" customFormat="1" ht="25.5" customHeight="1" x14ac:dyDescent="0.25">
      <c r="A59" s="238" t="s">
        <v>1353</v>
      </c>
      <c r="B59" s="197" t="s">
        <v>167</v>
      </c>
      <c r="C59" s="176">
        <f>SUM(C60:C64)</f>
        <v>3174799</v>
      </c>
    </row>
    <row r="60" spans="1:3" s="191" customFormat="1" ht="25.5" customHeight="1" x14ac:dyDescent="0.25">
      <c r="A60" s="227" t="s">
        <v>1354</v>
      </c>
      <c r="B60" s="178" t="s">
        <v>168</v>
      </c>
      <c r="C60" s="213">
        <v>641767</v>
      </c>
    </row>
    <row r="61" spans="1:3" s="191" customFormat="1" ht="25.5" customHeight="1" x14ac:dyDescent="0.25">
      <c r="A61" s="227" t="s">
        <v>1355</v>
      </c>
      <c r="B61" s="178" t="s">
        <v>169</v>
      </c>
      <c r="C61" s="213">
        <v>2533032</v>
      </c>
    </row>
    <row r="62" spans="1:3" s="191" customFormat="1" ht="25.5" customHeight="1" x14ac:dyDescent="0.25">
      <c r="A62" s="227" t="s">
        <v>1356</v>
      </c>
      <c r="B62" s="178" t="s">
        <v>170</v>
      </c>
      <c r="C62" s="213"/>
    </row>
    <row r="63" spans="1:3" s="191" customFormat="1" ht="25.5" customHeight="1" x14ac:dyDescent="0.25">
      <c r="A63" s="227" t="s">
        <v>1357</v>
      </c>
      <c r="B63" s="178" t="s">
        <v>171</v>
      </c>
      <c r="C63" s="213"/>
    </row>
    <row r="64" spans="1:3" s="191" customFormat="1" ht="25.5" customHeight="1" x14ac:dyDescent="0.25">
      <c r="A64" s="227" t="s">
        <v>1358</v>
      </c>
      <c r="B64" s="178" t="s">
        <v>172</v>
      </c>
      <c r="C64" s="213"/>
    </row>
    <row r="65" spans="1:3" s="204" customFormat="1" ht="25.5" customHeight="1" x14ac:dyDescent="0.25">
      <c r="A65" s="238" t="s">
        <v>1359</v>
      </c>
      <c r="B65" s="197" t="s">
        <v>173</v>
      </c>
      <c r="C65" s="176">
        <f>C66</f>
        <v>1686902</v>
      </c>
    </row>
    <row r="66" spans="1:3" s="191" customFormat="1" ht="25.5" customHeight="1" x14ac:dyDescent="0.25">
      <c r="A66" s="227" t="s">
        <v>1360</v>
      </c>
      <c r="B66" s="178" t="s">
        <v>174</v>
      </c>
      <c r="C66" s="213">
        <v>1686902</v>
      </c>
    </row>
    <row r="67" spans="1:3" s="204" customFormat="1" ht="25.5" customHeight="1" x14ac:dyDescent="0.25">
      <c r="A67" s="238" t="s">
        <v>1361</v>
      </c>
      <c r="B67" s="197" t="s">
        <v>175</v>
      </c>
      <c r="C67" s="205">
        <f>SUM(C68:C71)</f>
        <v>0</v>
      </c>
    </row>
    <row r="68" spans="1:3" s="191" customFormat="1" ht="25.5" customHeight="1" x14ac:dyDescent="0.25">
      <c r="A68" s="227" t="s">
        <v>1362</v>
      </c>
      <c r="B68" s="178" t="s">
        <v>176</v>
      </c>
      <c r="C68" s="213"/>
    </row>
    <row r="69" spans="1:3" s="191" customFormat="1" ht="25.5" customHeight="1" x14ac:dyDescent="0.25">
      <c r="A69" s="227" t="s">
        <v>1363</v>
      </c>
      <c r="B69" s="206" t="s">
        <v>177</v>
      </c>
      <c r="C69" s="213"/>
    </row>
    <row r="70" spans="1:3" s="191" customFormat="1" ht="25.5" customHeight="1" x14ac:dyDescent="0.25">
      <c r="A70" s="227" t="s">
        <v>1364</v>
      </c>
      <c r="B70" s="178" t="s">
        <v>178</v>
      </c>
      <c r="C70" s="213"/>
    </row>
    <row r="71" spans="1:3" s="191" customFormat="1" ht="25.5" customHeight="1" x14ac:dyDescent="0.25">
      <c r="A71" s="227" t="s">
        <v>1365</v>
      </c>
      <c r="B71" s="178" t="s">
        <v>179</v>
      </c>
      <c r="C71" s="213"/>
    </row>
    <row r="72" spans="1:3" s="204" customFormat="1" ht="35.25" customHeight="1" x14ac:dyDescent="0.25">
      <c r="A72" s="238" t="s">
        <v>1366</v>
      </c>
      <c r="B72" s="197" t="s">
        <v>180</v>
      </c>
      <c r="C72" s="176">
        <f>SUM(C73:C77)</f>
        <v>0</v>
      </c>
    </row>
    <row r="73" spans="1:3" s="191" customFormat="1" ht="25.5" customHeight="1" x14ac:dyDescent="0.25">
      <c r="A73" s="227" t="s">
        <v>1367</v>
      </c>
      <c r="B73" s="178" t="s">
        <v>181</v>
      </c>
      <c r="C73" s="213"/>
    </row>
    <row r="74" spans="1:3" s="191" customFormat="1" ht="25.5" customHeight="1" x14ac:dyDescent="0.25">
      <c r="A74" s="227" t="s">
        <v>1368</v>
      </c>
      <c r="B74" s="178" t="s">
        <v>182</v>
      </c>
      <c r="C74" s="213"/>
    </row>
    <row r="75" spans="1:3" s="191" customFormat="1" ht="25.5" customHeight="1" x14ac:dyDescent="0.25">
      <c r="A75" s="227" t="s">
        <v>1369</v>
      </c>
      <c r="B75" s="178" t="s">
        <v>183</v>
      </c>
      <c r="C75" s="213"/>
    </row>
    <row r="76" spans="1:3" s="191" customFormat="1" ht="25.5" customHeight="1" x14ac:dyDescent="0.25">
      <c r="A76" s="227" t="s">
        <v>1370</v>
      </c>
      <c r="B76" s="178" t="s">
        <v>184</v>
      </c>
      <c r="C76" s="213"/>
    </row>
    <row r="77" spans="1:3" s="191" customFormat="1" ht="25.5" customHeight="1" x14ac:dyDescent="0.25">
      <c r="A77" s="227" t="s">
        <v>1371</v>
      </c>
      <c r="B77" s="178" t="s">
        <v>185</v>
      </c>
      <c r="C77" s="213"/>
    </row>
    <row r="78" spans="1:3" s="191" customFormat="1" ht="25.5" customHeight="1" x14ac:dyDescent="0.25">
      <c r="A78" s="237">
        <v>4.2</v>
      </c>
      <c r="B78" s="174" t="s">
        <v>186</v>
      </c>
      <c r="C78" s="175"/>
    </row>
    <row r="79" spans="1:3" s="204" customFormat="1" ht="25.5" customHeight="1" x14ac:dyDescent="0.25">
      <c r="A79" s="237">
        <v>4.3</v>
      </c>
      <c r="B79" s="174" t="s">
        <v>187</v>
      </c>
      <c r="C79" s="175">
        <f>C80+C85+C89+C97+C102+C106+C110+C114+C119+C126+C135+C144+C148+C152</f>
        <v>18173742</v>
      </c>
    </row>
    <row r="80" spans="1:3" s="204" customFormat="1" ht="25.5" customHeight="1" x14ac:dyDescent="0.25">
      <c r="A80" s="238" t="s">
        <v>1372</v>
      </c>
      <c r="B80" s="197" t="s">
        <v>188</v>
      </c>
      <c r="C80" s="176">
        <f>SUM(C81:C84)</f>
        <v>6608311</v>
      </c>
    </row>
    <row r="81" spans="1:3" s="191" customFormat="1" ht="25.5" customHeight="1" x14ac:dyDescent="0.25">
      <c r="A81" s="227" t="s">
        <v>1373</v>
      </c>
      <c r="B81" s="178" t="s">
        <v>189</v>
      </c>
      <c r="C81" s="213">
        <v>5097442</v>
      </c>
    </row>
    <row r="82" spans="1:3" s="191" customFormat="1" ht="25.5" customHeight="1" x14ac:dyDescent="0.25">
      <c r="A82" s="227" t="s">
        <v>1374</v>
      </c>
      <c r="B82" s="178" t="s">
        <v>190</v>
      </c>
      <c r="C82" s="213"/>
    </row>
    <row r="83" spans="1:3" s="191" customFormat="1" ht="25.5" customHeight="1" x14ac:dyDescent="0.25">
      <c r="A83" s="227" t="s">
        <v>1375</v>
      </c>
      <c r="B83" s="178" t="s">
        <v>191</v>
      </c>
      <c r="C83" s="213">
        <v>1510869</v>
      </c>
    </row>
    <row r="84" spans="1:3" s="191" customFormat="1" ht="25.5" customHeight="1" x14ac:dyDescent="0.25">
      <c r="A84" s="227" t="s">
        <v>1376</v>
      </c>
      <c r="B84" s="178" t="s">
        <v>192</v>
      </c>
      <c r="C84" s="213"/>
    </row>
    <row r="85" spans="1:3" s="204" customFormat="1" ht="25.5" customHeight="1" x14ac:dyDescent="0.25">
      <c r="A85" s="238" t="s">
        <v>1377</v>
      </c>
      <c r="B85" s="197" t="s">
        <v>193</v>
      </c>
      <c r="C85" s="207">
        <f>SUM(C86:C88)</f>
        <v>1551772</v>
      </c>
    </row>
    <row r="86" spans="1:3" s="192" customFormat="1" ht="25.5" customHeight="1" x14ac:dyDescent="0.25">
      <c r="A86" s="227" t="s">
        <v>1378</v>
      </c>
      <c r="B86" s="208" t="s">
        <v>194</v>
      </c>
      <c r="C86" s="213">
        <v>1516765</v>
      </c>
    </row>
    <row r="87" spans="1:3" s="192" customFormat="1" ht="25.5" customHeight="1" x14ac:dyDescent="0.25">
      <c r="A87" s="227" t="s">
        <v>1379</v>
      </c>
      <c r="B87" s="208" t="s">
        <v>195</v>
      </c>
      <c r="C87" s="213">
        <v>1467</v>
      </c>
    </row>
    <row r="88" spans="1:3" s="192" customFormat="1" ht="25.5" customHeight="1" x14ac:dyDescent="0.25">
      <c r="A88" s="227" t="s">
        <v>1380</v>
      </c>
      <c r="B88" s="208" t="s">
        <v>196</v>
      </c>
      <c r="C88" s="213">
        <v>33540</v>
      </c>
    </row>
    <row r="89" spans="1:3" s="187" customFormat="1" ht="32.25" customHeight="1" x14ac:dyDescent="0.25">
      <c r="A89" s="238" t="s">
        <v>1381</v>
      </c>
      <c r="B89" s="197" t="s">
        <v>197</v>
      </c>
      <c r="C89" s="176">
        <f>SUM(C90:C96)</f>
        <v>1047558</v>
      </c>
    </row>
    <row r="90" spans="1:3" s="192" customFormat="1" ht="25.5" customHeight="1" x14ac:dyDescent="0.25">
      <c r="A90" s="227" t="s">
        <v>1382</v>
      </c>
      <c r="B90" s="208" t="s">
        <v>198</v>
      </c>
      <c r="C90" s="213">
        <v>1045528</v>
      </c>
    </row>
    <row r="91" spans="1:3" s="192" customFormat="1" ht="25.5" customHeight="1" x14ac:dyDescent="0.25">
      <c r="A91" s="227" t="s">
        <v>1383</v>
      </c>
      <c r="B91" s="208" t="s">
        <v>199</v>
      </c>
      <c r="C91" s="213"/>
    </row>
    <row r="92" spans="1:3" s="192" customFormat="1" ht="25.5" customHeight="1" x14ac:dyDescent="0.25">
      <c r="A92" s="227" t="s">
        <v>1550</v>
      </c>
      <c r="B92" s="208" t="s">
        <v>200</v>
      </c>
      <c r="C92" s="213">
        <v>70</v>
      </c>
    </row>
    <row r="93" spans="1:3" s="192" customFormat="1" ht="25.5" customHeight="1" x14ac:dyDescent="0.25">
      <c r="A93" s="227" t="s">
        <v>1384</v>
      </c>
      <c r="B93" s="208" t="s">
        <v>201</v>
      </c>
      <c r="C93" s="213"/>
    </row>
    <row r="94" spans="1:3" s="192" customFormat="1" ht="25.5" customHeight="1" x14ac:dyDescent="0.25">
      <c r="A94" s="227" t="s">
        <v>1385</v>
      </c>
      <c r="B94" s="208" t="s">
        <v>202</v>
      </c>
      <c r="C94" s="213">
        <v>1960</v>
      </c>
    </row>
    <row r="95" spans="1:3" s="192" customFormat="1" ht="25.5" customHeight="1" x14ac:dyDescent="0.25">
      <c r="A95" s="227" t="s">
        <v>1386</v>
      </c>
      <c r="B95" s="208" t="s">
        <v>203</v>
      </c>
      <c r="C95" s="213"/>
    </row>
    <row r="96" spans="1:3" s="192" customFormat="1" ht="25.5" customHeight="1" x14ac:dyDescent="0.25">
      <c r="A96" s="227" t="s">
        <v>1387</v>
      </c>
      <c r="B96" s="208" t="s">
        <v>204</v>
      </c>
      <c r="C96" s="213"/>
    </row>
    <row r="97" spans="1:3" s="209" customFormat="1" ht="25.5" customHeight="1" x14ac:dyDescent="0.25">
      <c r="A97" s="238" t="s">
        <v>1388</v>
      </c>
      <c r="B97" s="197" t="s">
        <v>205</v>
      </c>
      <c r="C97" s="176">
        <f>SUM(C98:C101)</f>
        <v>179162</v>
      </c>
    </row>
    <row r="98" spans="1:3" s="192" customFormat="1" ht="25.5" customHeight="1" x14ac:dyDescent="0.25">
      <c r="A98" s="227" t="s">
        <v>1389</v>
      </c>
      <c r="B98" s="208" t="s">
        <v>206</v>
      </c>
      <c r="C98" s="213">
        <v>102745</v>
      </c>
    </row>
    <row r="99" spans="1:3" s="192" customFormat="1" ht="25.5" customHeight="1" x14ac:dyDescent="0.25">
      <c r="A99" s="227" t="s">
        <v>1390</v>
      </c>
      <c r="B99" s="208" t="s">
        <v>207</v>
      </c>
      <c r="C99" s="213">
        <v>30548</v>
      </c>
    </row>
    <row r="100" spans="1:3" s="192" customFormat="1" ht="25.5" customHeight="1" x14ac:dyDescent="0.25">
      <c r="A100" s="227" t="s">
        <v>1391</v>
      </c>
      <c r="B100" s="208" t="s">
        <v>208</v>
      </c>
      <c r="C100" s="213"/>
    </row>
    <row r="101" spans="1:3" s="192" customFormat="1" ht="25.5" customHeight="1" x14ac:dyDescent="0.25">
      <c r="A101" s="227" t="s">
        <v>1392</v>
      </c>
      <c r="B101" s="208" t="s">
        <v>209</v>
      </c>
      <c r="C101" s="213">
        <v>45869</v>
      </c>
    </row>
    <row r="102" spans="1:3" s="204" customFormat="1" ht="25.5" customHeight="1" x14ac:dyDescent="0.25">
      <c r="A102" s="238" t="s">
        <v>1393</v>
      </c>
      <c r="B102" s="197" t="s">
        <v>210</v>
      </c>
      <c r="C102" s="176">
        <f>SUM(C103:C105)</f>
        <v>888111</v>
      </c>
    </row>
    <row r="103" spans="1:3" s="191" customFormat="1" ht="25.5" customHeight="1" x14ac:dyDescent="0.25">
      <c r="A103" s="227" t="s">
        <v>1551</v>
      </c>
      <c r="B103" s="210" t="s">
        <v>211</v>
      </c>
      <c r="C103" s="213"/>
    </row>
    <row r="104" spans="1:3" s="191" customFormat="1" ht="25.5" customHeight="1" x14ac:dyDescent="0.25">
      <c r="A104" s="227" t="s">
        <v>1552</v>
      </c>
      <c r="B104" s="210" t="s">
        <v>212</v>
      </c>
      <c r="C104" s="213">
        <v>888111</v>
      </c>
    </row>
    <row r="105" spans="1:3" s="191" customFormat="1" ht="25.5" customHeight="1" x14ac:dyDescent="0.25">
      <c r="A105" s="227" t="s">
        <v>1553</v>
      </c>
      <c r="B105" s="210" t="s">
        <v>213</v>
      </c>
      <c r="C105" s="213"/>
    </row>
    <row r="106" spans="1:3" s="204" customFormat="1" ht="25.5" customHeight="1" x14ac:dyDescent="0.25">
      <c r="A106" s="238" t="s">
        <v>1394</v>
      </c>
      <c r="B106" s="197" t="s">
        <v>1529</v>
      </c>
      <c r="C106" s="176">
        <f>SUM(C107:C109)</f>
        <v>7337</v>
      </c>
    </row>
    <row r="107" spans="1:3" s="191" customFormat="1" ht="25.5" customHeight="1" x14ac:dyDescent="0.25">
      <c r="A107" s="227" t="s">
        <v>1395</v>
      </c>
      <c r="B107" s="210" t="s">
        <v>214</v>
      </c>
      <c r="C107" s="213">
        <v>5337</v>
      </c>
    </row>
    <row r="108" spans="1:3" s="191" customFormat="1" ht="25.5" customHeight="1" x14ac:dyDescent="0.25">
      <c r="A108" s="227" t="s">
        <v>1396</v>
      </c>
      <c r="B108" s="210" t="s">
        <v>215</v>
      </c>
      <c r="C108" s="213">
        <v>2000</v>
      </c>
    </row>
    <row r="109" spans="1:3" s="191" customFormat="1" ht="25.5" customHeight="1" x14ac:dyDescent="0.25">
      <c r="A109" s="227" t="s">
        <v>1397</v>
      </c>
      <c r="B109" s="210" t="s">
        <v>216</v>
      </c>
      <c r="C109" s="213"/>
    </row>
    <row r="110" spans="1:3" s="204" customFormat="1" ht="25.5" customHeight="1" x14ac:dyDescent="0.25">
      <c r="A110" s="238" t="s">
        <v>1398</v>
      </c>
      <c r="B110" s="197" t="s">
        <v>1532</v>
      </c>
      <c r="C110" s="176">
        <f>SUM(C111:C113)</f>
        <v>0</v>
      </c>
    </row>
    <row r="111" spans="1:3" s="191" customFormat="1" ht="25.5" customHeight="1" x14ac:dyDescent="0.25">
      <c r="A111" s="227" t="s">
        <v>1399</v>
      </c>
      <c r="B111" s="210" t="s">
        <v>1533</v>
      </c>
      <c r="C111" s="213"/>
    </row>
    <row r="112" spans="1:3" s="191" customFormat="1" ht="38.25" customHeight="1" x14ac:dyDescent="0.25">
      <c r="A112" s="227" t="s">
        <v>1400</v>
      </c>
      <c r="B112" s="210" t="s">
        <v>1535</v>
      </c>
      <c r="C112" s="213"/>
    </row>
    <row r="113" spans="1:3" s="191" customFormat="1" ht="35.25" customHeight="1" x14ac:dyDescent="0.25">
      <c r="A113" s="227" t="s">
        <v>1401</v>
      </c>
      <c r="B113" s="210" t="s">
        <v>1534</v>
      </c>
      <c r="C113" s="213"/>
    </row>
    <row r="114" spans="1:3" s="204" customFormat="1" ht="25.5" customHeight="1" x14ac:dyDescent="0.25">
      <c r="A114" s="238" t="s">
        <v>1402</v>
      </c>
      <c r="B114" s="197" t="s">
        <v>217</v>
      </c>
      <c r="C114" s="176">
        <f>SUM(C115:C118)</f>
        <v>382190</v>
      </c>
    </row>
    <row r="115" spans="1:3" s="191" customFormat="1" ht="25.5" customHeight="1" x14ac:dyDescent="0.25">
      <c r="A115" s="227" t="s">
        <v>1403</v>
      </c>
      <c r="B115" s="178" t="s">
        <v>218</v>
      </c>
      <c r="C115" s="213">
        <v>72367</v>
      </c>
    </row>
    <row r="116" spans="1:3" s="191" customFormat="1" ht="25.5" customHeight="1" x14ac:dyDescent="0.25">
      <c r="A116" s="227" t="s">
        <v>1404</v>
      </c>
      <c r="B116" s="178" t="s">
        <v>219</v>
      </c>
      <c r="C116" s="213">
        <v>13163</v>
      </c>
    </row>
    <row r="117" spans="1:3" s="191" customFormat="1" ht="25.5" customHeight="1" x14ac:dyDescent="0.25">
      <c r="A117" s="227" t="s">
        <v>1405</v>
      </c>
      <c r="B117" s="178" t="s">
        <v>220</v>
      </c>
      <c r="C117" s="213">
        <v>132439</v>
      </c>
    </row>
    <row r="118" spans="1:3" s="191" customFormat="1" ht="25.5" customHeight="1" x14ac:dyDescent="0.25">
      <c r="A118" s="227" t="s">
        <v>1406</v>
      </c>
      <c r="B118" s="178" t="s">
        <v>221</v>
      </c>
      <c r="C118" s="213">
        <v>164221</v>
      </c>
    </row>
    <row r="119" spans="1:3" s="204" customFormat="1" ht="33.75" customHeight="1" x14ac:dyDescent="0.25">
      <c r="A119" s="238" t="s">
        <v>1407</v>
      </c>
      <c r="B119" s="197" t="s">
        <v>222</v>
      </c>
      <c r="C119" s="176">
        <f>SUM(C120:C125)</f>
        <v>1539086</v>
      </c>
    </row>
    <row r="120" spans="1:3" s="191" customFormat="1" ht="25.5" customHeight="1" x14ac:dyDescent="0.25">
      <c r="A120" s="227" t="s">
        <v>1408</v>
      </c>
      <c r="B120" s="178" t="s">
        <v>223</v>
      </c>
      <c r="C120" s="213">
        <v>14810</v>
      </c>
    </row>
    <row r="121" spans="1:3" s="191" customFormat="1" ht="25.5" customHeight="1" x14ac:dyDescent="0.25">
      <c r="A121" s="227" t="s">
        <v>1409</v>
      </c>
      <c r="B121" s="178" t="s">
        <v>224</v>
      </c>
      <c r="C121" s="213">
        <v>871</v>
      </c>
    </row>
    <row r="122" spans="1:3" s="191" customFormat="1" ht="25.5" customHeight="1" x14ac:dyDescent="0.25">
      <c r="A122" s="227" t="s">
        <v>1410</v>
      </c>
      <c r="B122" s="178" t="s">
        <v>225</v>
      </c>
      <c r="C122" s="213">
        <v>7235</v>
      </c>
    </row>
    <row r="123" spans="1:3" s="191" customFormat="1" ht="25.5" customHeight="1" x14ac:dyDescent="0.25">
      <c r="A123" s="227" t="s">
        <v>1411</v>
      </c>
      <c r="B123" s="178" t="s">
        <v>226</v>
      </c>
      <c r="C123" s="213">
        <v>1106270</v>
      </c>
    </row>
    <row r="124" spans="1:3" s="191" customFormat="1" ht="25.5" customHeight="1" x14ac:dyDescent="0.25">
      <c r="A124" s="227" t="s">
        <v>1412</v>
      </c>
      <c r="B124" s="178" t="s">
        <v>227</v>
      </c>
      <c r="C124" s="213">
        <v>409900</v>
      </c>
    </row>
    <row r="125" spans="1:3" s="191" customFormat="1" ht="25.5" customHeight="1" x14ac:dyDescent="0.25">
      <c r="A125" s="227" t="s">
        <v>1536</v>
      </c>
      <c r="B125" s="178" t="s">
        <v>209</v>
      </c>
      <c r="C125" s="213"/>
    </row>
    <row r="126" spans="1:3" s="204" customFormat="1" ht="25.5" customHeight="1" x14ac:dyDescent="0.25">
      <c r="A126" s="238" t="s">
        <v>1413</v>
      </c>
      <c r="B126" s="197" t="s">
        <v>1530</v>
      </c>
      <c r="C126" s="176">
        <f>SUM(C127:C134)</f>
        <v>0</v>
      </c>
    </row>
    <row r="127" spans="1:3" s="191" customFormat="1" ht="25.5" customHeight="1" x14ac:dyDescent="0.25">
      <c r="A127" s="227" t="s">
        <v>1414</v>
      </c>
      <c r="B127" s="178" t="s">
        <v>228</v>
      </c>
      <c r="C127" s="213"/>
    </row>
    <row r="128" spans="1:3" s="191" customFormat="1" ht="25.5" customHeight="1" x14ac:dyDescent="0.25">
      <c r="A128" s="227" t="s">
        <v>1415</v>
      </c>
      <c r="B128" s="178" t="s">
        <v>229</v>
      </c>
      <c r="C128" s="213"/>
    </row>
    <row r="129" spans="1:3" s="191" customFormat="1" ht="25.5" customHeight="1" x14ac:dyDescent="0.25">
      <c r="A129" s="227" t="s">
        <v>1416</v>
      </c>
      <c r="B129" s="178" t="s">
        <v>230</v>
      </c>
      <c r="C129" s="213"/>
    </row>
    <row r="130" spans="1:3" s="191" customFormat="1" ht="25.5" customHeight="1" x14ac:dyDescent="0.25">
      <c r="A130" s="227" t="s">
        <v>1417</v>
      </c>
      <c r="B130" s="178" t="s">
        <v>231</v>
      </c>
      <c r="C130" s="213"/>
    </row>
    <row r="131" spans="1:3" s="191" customFormat="1" ht="25.5" customHeight="1" x14ac:dyDescent="0.25">
      <c r="A131" s="227" t="s">
        <v>1418</v>
      </c>
      <c r="B131" s="178" t="s">
        <v>232</v>
      </c>
      <c r="C131" s="213"/>
    </row>
    <row r="132" spans="1:3" s="191" customFormat="1" ht="25.5" customHeight="1" x14ac:dyDescent="0.25">
      <c r="A132" s="227" t="s">
        <v>1419</v>
      </c>
      <c r="B132" s="178" t="s">
        <v>233</v>
      </c>
      <c r="C132" s="213"/>
    </row>
    <row r="133" spans="1:3" s="191" customFormat="1" ht="25.5" customHeight="1" x14ac:dyDescent="0.25">
      <c r="A133" s="227" t="s">
        <v>1420</v>
      </c>
      <c r="B133" s="178" t="s">
        <v>234</v>
      </c>
      <c r="C133" s="213"/>
    </row>
    <row r="134" spans="1:3" s="191" customFormat="1" ht="25.5" customHeight="1" x14ac:dyDescent="0.25">
      <c r="A134" s="227" t="s">
        <v>1537</v>
      </c>
      <c r="B134" s="178" t="s">
        <v>235</v>
      </c>
      <c r="C134" s="213"/>
    </row>
    <row r="135" spans="1:3" s="204" customFormat="1" ht="25.5" customHeight="1" x14ac:dyDescent="0.25">
      <c r="A135" s="238" t="s">
        <v>1421</v>
      </c>
      <c r="B135" s="197" t="s">
        <v>236</v>
      </c>
      <c r="C135" s="176">
        <f>SUM(C136:C143)</f>
        <v>2722871</v>
      </c>
    </row>
    <row r="136" spans="1:3" s="191" customFormat="1" ht="25.5" customHeight="1" x14ac:dyDescent="0.25">
      <c r="A136" s="227" t="s">
        <v>1422</v>
      </c>
      <c r="B136" s="178" t="s">
        <v>237</v>
      </c>
      <c r="C136" s="213">
        <v>623427</v>
      </c>
    </row>
    <row r="137" spans="1:3" s="191" customFormat="1" ht="25.5" customHeight="1" x14ac:dyDescent="0.25">
      <c r="A137" s="227" t="s">
        <v>1423</v>
      </c>
      <c r="B137" s="178" t="s">
        <v>238</v>
      </c>
      <c r="C137" s="213"/>
    </row>
    <row r="138" spans="1:3" s="191" customFormat="1" ht="25.5" customHeight="1" x14ac:dyDescent="0.25">
      <c r="A138" s="227" t="s">
        <v>1424</v>
      </c>
      <c r="B138" s="178" t="s">
        <v>239</v>
      </c>
      <c r="C138" s="213">
        <v>405</v>
      </c>
    </row>
    <row r="139" spans="1:3" s="191" customFormat="1" ht="25.5" customHeight="1" x14ac:dyDescent="0.25">
      <c r="A139" s="227" t="s">
        <v>1538</v>
      </c>
      <c r="B139" s="178" t="s">
        <v>240</v>
      </c>
      <c r="C139" s="213"/>
    </row>
    <row r="140" spans="1:3" s="191" customFormat="1" ht="25.5" customHeight="1" x14ac:dyDescent="0.25">
      <c r="A140" s="227" t="s">
        <v>1539</v>
      </c>
      <c r="B140" s="178" t="s">
        <v>241</v>
      </c>
      <c r="C140" s="213"/>
    </row>
    <row r="141" spans="1:3" s="191" customFormat="1" ht="25.5" customHeight="1" x14ac:dyDescent="0.25">
      <c r="A141" s="227" t="s">
        <v>1540</v>
      </c>
      <c r="B141" s="178" t="s">
        <v>242</v>
      </c>
      <c r="C141" s="213">
        <v>2099039</v>
      </c>
    </row>
    <row r="142" spans="1:3" s="191" customFormat="1" ht="25.5" customHeight="1" x14ac:dyDescent="0.25">
      <c r="A142" s="227" t="s">
        <v>1541</v>
      </c>
      <c r="B142" s="178" t="s">
        <v>243</v>
      </c>
      <c r="C142" s="213"/>
    </row>
    <row r="143" spans="1:3" s="191" customFormat="1" ht="25.5" customHeight="1" x14ac:dyDescent="0.25">
      <c r="A143" s="227" t="s">
        <v>1542</v>
      </c>
      <c r="B143" s="178" t="s">
        <v>244</v>
      </c>
      <c r="C143" s="213"/>
    </row>
    <row r="144" spans="1:3" s="204" customFormat="1" ht="25.5" customHeight="1" x14ac:dyDescent="0.25">
      <c r="A144" s="238" t="s">
        <v>1425</v>
      </c>
      <c r="B144" s="197" t="s">
        <v>245</v>
      </c>
      <c r="C144" s="176">
        <f>SUM(C145:C147)</f>
        <v>232578</v>
      </c>
    </row>
    <row r="145" spans="1:3" s="191" customFormat="1" ht="25.5" customHeight="1" x14ac:dyDescent="0.25">
      <c r="A145" s="227" t="s">
        <v>1426</v>
      </c>
      <c r="B145" s="178" t="s">
        <v>246</v>
      </c>
      <c r="C145" s="213"/>
    </row>
    <row r="146" spans="1:3" s="191" customFormat="1" ht="25.5" customHeight="1" x14ac:dyDescent="0.25">
      <c r="A146" s="227" t="s">
        <v>1554</v>
      </c>
      <c r="B146" s="178" t="s">
        <v>247</v>
      </c>
      <c r="C146" s="213">
        <v>164620</v>
      </c>
    </row>
    <row r="147" spans="1:3" s="191" customFormat="1" ht="25.5" customHeight="1" x14ac:dyDescent="0.25">
      <c r="A147" s="227" t="s">
        <v>1427</v>
      </c>
      <c r="B147" s="178" t="s">
        <v>248</v>
      </c>
      <c r="C147" s="213">
        <v>67958</v>
      </c>
    </row>
    <row r="148" spans="1:3" s="204" customFormat="1" ht="25.5" customHeight="1" x14ac:dyDescent="0.25">
      <c r="A148" s="238" t="s">
        <v>1428</v>
      </c>
      <c r="B148" s="197" t="s">
        <v>249</v>
      </c>
      <c r="C148" s="176">
        <f>SUM(C149:C151)</f>
        <v>2296629</v>
      </c>
    </row>
    <row r="149" spans="1:3" s="191" customFormat="1" ht="25.5" customHeight="1" x14ac:dyDescent="0.25">
      <c r="A149" s="227" t="s">
        <v>1429</v>
      </c>
      <c r="B149" s="178" t="s">
        <v>250</v>
      </c>
      <c r="C149" s="213">
        <v>1757517</v>
      </c>
    </row>
    <row r="150" spans="1:3" s="191" customFormat="1" ht="25.5" customHeight="1" x14ac:dyDescent="0.25">
      <c r="A150" s="227" t="s">
        <v>1430</v>
      </c>
      <c r="B150" s="178" t="s">
        <v>251</v>
      </c>
      <c r="C150" s="213"/>
    </row>
    <row r="151" spans="1:3" s="191" customFormat="1" ht="25.5" customHeight="1" x14ac:dyDescent="0.25">
      <c r="A151" s="227" t="s">
        <v>1431</v>
      </c>
      <c r="B151" s="178" t="s">
        <v>252</v>
      </c>
      <c r="C151" s="213">
        <v>539112</v>
      </c>
    </row>
    <row r="152" spans="1:3" s="187" customFormat="1" ht="25.5" customHeight="1" x14ac:dyDescent="0.25">
      <c r="A152" s="238" t="s">
        <v>1543</v>
      </c>
      <c r="B152" s="197" t="s">
        <v>253</v>
      </c>
      <c r="C152" s="176">
        <f>SUM(C153:C158)</f>
        <v>718137</v>
      </c>
    </row>
    <row r="153" spans="1:3" s="191" customFormat="1" ht="25.5" customHeight="1" x14ac:dyDescent="0.25">
      <c r="A153" s="227" t="s">
        <v>1544</v>
      </c>
      <c r="B153" s="178" t="s">
        <v>254</v>
      </c>
      <c r="C153" s="213">
        <v>6097</v>
      </c>
    </row>
    <row r="154" spans="1:3" s="191" customFormat="1" ht="25.5" customHeight="1" x14ac:dyDescent="0.25">
      <c r="A154" s="227" t="s">
        <v>1545</v>
      </c>
      <c r="B154" s="178" t="s">
        <v>255</v>
      </c>
      <c r="C154" s="213">
        <v>207991</v>
      </c>
    </row>
    <row r="155" spans="1:3" s="191" customFormat="1" ht="25.5" customHeight="1" x14ac:dyDescent="0.25">
      <c r="A155" s="227" t="s">
        <v>1546</v>
      </c>
      <c r="B155" s="178" t="s">
        <v>256</v>
      </c>
      <c r="C155" s="213">
        <v>12162</v>
      </c>
    </row>
    <row r="156" spans="1:3" s="191" customFormat="1" ht="25.5" customHeight="1" x14ac:dyDescent="0.25">
      <c r="A156" s="227" t="s">
        <v>1547</v>
      </c>
      <c r="B156" s="178" t="s">
        <v>257</v>
      </c>
      <c r="C156" s="213">
        <v>750</v>
      </c>
    </row>
    <row r="157" spans="1:3" s="191" customFormat="1" ht="25.5" customHeight="1" x14ac:dyDescent="0.25">
      <c r="A157" s="227" t="s">
        <v>1548</v>
      </c>
      <c r="B157" s="178" t="s">
        <v>258</v>
      </c>
      <c r="C157" s="213"/>
    </row>
    <row r="158" spans="1:3" s="191" customFormat="1" ht="25.5" customHeight="1" x14ac:dyDescent="0.25">
      <c r="A158" s="227" t="s">
        <v>1549</v>
      </c>
      <c r="B158" s="178" t="s">
        <v>259</v>
      </c>
      <c r="C158" s="213">
        <v>491137</v>
      </c>
    </row>
    <row r="159" spans="1:3" s="187" customFormat="1" ht="25.5" customHeight="1" x14ac:dyDescent="0.25">
      <c r="A159" s="237">
        <v>4.4000000000000004</v>
      </c>
      <c r="B159" s="203" t="s">
        <v>260</v>
      </c>
      <c r="C159" s="175">
        <f>C160</f>
        <v>3444263</v>
      </c>
    </row>
    <row r="160" spans="1:3" s="187" customFormat="1" ht="25.5" customHeight="1" x14ac:dyDescent="0.25">
      <c r="A160" s="238" t="s">
        <v>1432</v>
      </c>
      <c r="B160" s="197" t="s">
        <v>261</v>
      </c>
      <c r="C160" s="176">
        <f>SUM(C161:C165)</f>
        <v>3444263</v>
      </c>
    </row>
    <row r="161" spans="1:3" s="191" customFormat="1" ht="25.5" customHeight="1" x14ac:dyDescent="0.25">
      <c r="A161" s="227" t="s">
        <v>1433</v>
      </c>
      <c r="B161" s="210" t="s">
        <v>262</v>
      </c>
      <c r="C161" s="213">
        <v>3069593</v>
      </c>
    </row>
    <row r="162" spans="1:3" s="191" customFormat="1" ht="25.5" customHeight="1" x14ac:dyDescent="0.25">
      <c r="A162" s="227" t="s">
        <v>1434</v>
      </c>
      <c r="B162" s="210" t="s">
        <v>263</v>
      </c>
      <c r="C162" s="213">
        <v>261884</v>
      </c>
    </row>
    <row r="163" spans="1:3" s="191" customFormat="1" ht="25.5" customHeight="1" x14ac:dyDescent="0.25">
      <c r="A163" s="227" t="s">
        <v>1435</v>
      </c>
      <c r="B163" s="210" t="s">
        <v>264</v>
      </c>
      <c r="C163" s="213">
        <v>15576</v>
      </c>
    </row>
    <row r="164" spans="1:3" s="191" customFormat="1" ht="25.5" customHeight="1" x14ac:dyDescent="0.25">
      <c r="A164" s="227" t="s">
        <v>1436</v>
      </c>
      <c r="B164" s="210" t="s">
        <v>265</v>
      </c>
      <c r="C164" s="213"/>
    </row>
    <row r="165" spans="1:3" s="191" customFormat="1" ht="25.5" customHeight="1" x14ac:dyDescent="0.25">
      <c r="A165" s="227" t="s">
        <v>1437</v>
      </c>
      <c r="B165" s="210" t="s">
        <v>266</v>
      </c>
      <c r="C165" s="213">
        <v>97210</v>
      </c>
    </row>
    <row r="166" spans="1:3" s="204" customFormat="1" ht="25.5" customHeight="1" x14ac:dyDescent="0.25">
      <c r="A166" s="237">
        <v>4.5</v>
      </c>
      <c r="B166" s="174" t="s">
        <v>267</v>
      </c>
      <c r="C166" s="175">
        <f>C167+C169+C171+C173+C177</f>
        <v>0</v>
      </c>
    </row>
    <row r="167" spans="1:3" s="204" customFormat="1" ht="25.5" customHeight="1" x14ac:dyDescent="0.25">
      <c r="A167" s="238" t="s">
        <v>1438</v>
      </c>
      <c r="B167" s="196" t="s">
        <v>144</v>
      </c>
      <c r="C167" s="176">
        <f>SUM(C168)</f>
        <v>0</v>
      </c>
    </row>
    <row r="168" spans="1:3" s="191" customFormat="1" ht="25.5" customHeight="1" x14ac:dyDescent="0.25">
      <c r="A168" s="227" t="s">
        <v>1439</v>
      </c>
      <c r="B168" s="178" t="s">
        <v>145</v>
      </c>
      <c r="C168" s="213"/>
    </row>
    <row r="169" spans="1:3" s="204" customFormat="1" ht="25.5" customHeight="1" x14ac:dyDescent="0.25">
      <c r="A169" s="238" t="s">
        <v>1440</v>
      </c>
      <c r="B169" s="197" t="s">
        <v>146</v>
      </c>
      <c r="C169" s="176">
        <f>SUM(C170)</f>
        <v>0</v>
      </c>
    </row>
    <row r="170" spans="1:3" s="191" customFormat="1" ht="25.5" customHeight="1" x14ac:dyDescent="0.25">
      <c r="A170" s="227" t="s">
        <v>1441</v>
      </c>
      <c r="B170" s="178" t="s">
        <v>147</v>
      </c>
      <c r="C170" s="213"/>
    </row>
    <row r="171" spans="1:3" s="204" customFormat="1" ht="25.5" customHeight="1" x14ac:dyDescent="0.25">
      <c r="A171" s="238" t="s">
        <v>1442</v>
      </c>
      <c r="B171" s="197" t="s">
        <v>148</v>
      </c>
      <c r="C171" s="176">
        <f>SUM(C172)</f>
        <v>0</v>
      </c>
    </row>
    <row r="172" spans="1:3" s="191" customFormat="1" ht="25.5" customHeight="1" x14ac:dyDescent="0.25">
      <c r="A172" s="227" t="s">
        <v>1443</v>
      </c>
      <c r="B172" s="178" t="s">
        <v>149</v>
      </c>
      <c r="C172" s="211"/>
    </row>
    <row r="173" spans="1:3" s="204" customFormat="1" ht="25.5" customHeight="1" x14ac:dyDescent="0.25">
      <c r="A173" s="238" t="s">
        <v>1444</v>
      </c>
      <c r="B173" s="197" t="s">
        <v>150</v>
      </c>
      <c r="C173" s="176">
        <f>SUM(C174:C176)</f>
        <v>0</v>
      </c>
    </row>
    <row r="174" spans="1:3" s="191" customFormat="1" ht="25.5" customHeight="1" x14ac:dyDescent="0.25">
      <c r="A174" s="227" t="s">
        <v>1445</v>
      </c>
      <c r="B174" s="178" t="s">
        <v>151</v>
      </c>
      <c r="C174" s="213"/>
    </row>
    <row r="175" spans="1:3" s="191" customFormat="1" ht="25.5" customHeight="1" x14ac:dyDescent="0.25">
      <c r="A175" s="227" t="s">
        <v>1446</v>
      </c>
      <c r="B175" s="178" t="s">
        <v>152</v>
      </c>
      <c r="C175" s="213"/>
    </row>
    <row r="176" spans="1:3" s="191" customFormat="1" ht="25.5" customHeight="1" x14ac:dyDescent="0.25">
      <c r="A176" s="227" t="s">
        <v>1447</v>
      </c>
      <c r="B176" s="178" t="s">
        <v>153</v>
      </c>
      <c r="C176" s="213"/>
    </row>
    <row r="177" spans="1:3" s="204" customFormat="1" ht="25.5" customHeight="1" x14ac:dyDescent="0.25">
      <c r="A177" s="238" t="s">
        <v>1448</v>
      </c>
      <c r="B177" s="197" t="s">
        <v>154</v>
      </c>
      <c r="C177" s="176">
        <f>SUM(C178)</f>
        <v>0</v>
      </c>
    </row>
    <row r="178" spans="1:3" s="191" customFormat="1" ht="25.5" customHeight="1" x14ac:dyDescent="0.25">
      <c r="A178" s="227" t="s">
        <v>1449</v>
      </c>
      <c r="B178" s="178" t="s">
        <v>155</v>
      </c>
      <c r="C178" s="213"/>
    </row>
    <row r="179" spans="1:3" s="204" customFormat="1" ht="25.5" customHeight="1" x14ac:dyDescent="0.25">
      <c r="A179" s="226">
        <v>5</v>
      </c>
      <c r="B179" s="198" t="s">
        <v>22</v>
      </c>
      <c r="C179" s="199">
        <f>C180+C202+C205</f>
        <v>12398372</v>
      </c>
    </row>
    <row r="180" spans="1:3" s="204" customFormat="1" ht="25.5" customHeight="1" x14ac:dyDescent="0.25">
      <c r="A180" s="237">
        <v>5.0999999999999996</v>
      </c>
      <c r="B180" s="203" t="s">
        <v>268</v>
      </c>
      <c r="C180" s="175">
        <f>C181+C187+C192</f>
        <v>12398372</v>
      </c>
    </row>
    <row r="181" spans="1:3" s="204" customFormat="1" ht="35.25" customHeight="1" x14ac:dyDescent="0.25">
      <c r="A181" s="238" t="s">
        <v>1450</v>
      </c>
      <c r="B181" s="197" t="s">
        <v>269</v>
      </c>
      <c r="C181" s="176">
        <f>SUM(C182:C186)</f>
        <v>6668686</v>
      </c>
    </row>
    <row r="182" spans="1:3" s="191" customFormat="1" ht="25.5" customHeight="1" x14ac:dyDescent="0.25">
      <c r="A182" s="227" t="s">
        <v>1451</v>
      </c>
      <c r="B182" s="178" t="s">
        <v>181</v>
      </c>
      <c r="C182" s="213">
        <v>3219083</v>
      </c>
    </row>
    <row r="183" spans="1:3" s="191" customFormat="1" ht="25.5" customHeight="1" x14ac:dyDescent="0.25">
      <c r="A183" s="227" t="s">
        <v>1452</v>
      </c>
      <c r="B183" s="178" t="s">
        <v>182</v>
      </c>
      <c r="C183" s="213">
        <v>512884</v>
      </c>
    </row>
    <row r="184" spans="1:3" s="191" customFormat="1" ht="25.5" customHeight="1" x14ac:dyDescent="0.25">
      <c r="A184" s="227" t="s">
        <v>1453</v>
      </c>
      <c r="B184" s="178" t="s">
        <v>183</v>
      </c>
      <c r="C184" s="213">
        <v>2004509</v>
      </c>
    </row>
    <row r="185" spans="1:3" s="191" customFormat="1" ht="25.5" customHeight="1" x14ac:dyDescent="0.25">
      <c r="A185" s="227" t="s">
        <v>1454</v>
      </c>
      <c r="B185" s="178" t="s">
        <v>184</v>
      </c>
      <c r="C185" s="213"/>
    </row>
    <row r="186" spans="1:3" s="191" customFormat="1" ht="25.5" customHeight="1" x14ac:dyDescent="0.25">
      <c r="A186" s="227" t="s">
        <v>1455</v>
      </c>
      <c r="B186" s="178" t="s">
        <v>185</v>
      </c>
      <c r="C186" s="213">
        <v>932210</v>
      </c>
    </row>
    <row r="187" spans="1:3" s="204" customFormat="1" ht="25.5" customHeight="1" x14ac:dyDescent="0.25">
      <c r="A187" s="238" t="s">
        <v>1456</v>
      </c>
      <c r="B187" s="197" t="s">
        <v>270</v>
      </c>
      <c r="C187" s="212">
        <f>SUM(C188:C191)</f>
        <v>1570639</v>
      </c>
    </row>
    <row r="188" spans="1:3" s="191" customFormat="1" ht="25.5" customHeight="1" x14ac:dyDescent="0.25">
      <c r="A188" s="227" t="s">
        <v>1457</v>
      </c>
      <c r="B188" s="178" t="s">
        <v>176</v>
      </c>
      <c r="C188" s="213">
        <v>304900</v>
      </c>
    </row>
    <row r="189" spans="1:3" s="191" customFormat="1" ht="25.5" customHeight="1" x14ac:dyDescent="0.25">
      <c r="A189" s="227" t="s">
        <v>1458</v>
      </c>
      <c r="B189" s="178" t="s">
        <v>177</v>
      </c>
      <c r="C189" s="213">
        <v>1265739</v>
      </c>
    </row>
    <row r="190" spans="1:3" s="191" customFormat="1" ht="25.5" customHeight="1" x14ac:dyDescent="0.25">
      <c r="A190" s="227" t="s">
        <v>1459</v>
      </c>
      <c r="B190" s="178" t="s">
        <v>178</v>
      </c>
      <c r="C190" s="213"/>
    </row>
    <row r="191" spans="1:3" s="191" customFormat="1" ht="25.5" customHeight="1" x14ac:dyDescent="0.25">
      <c r="A191" s="227" t="s">
        <v>1460</v>
      </c>
      <c r="B191" s="178" t="s">
        <v>179</v>
      </c>
      <c r="C191" s="213"/>
    </row>
    <row r="192" spans="1:3" s="204" customFormat="1" ht="25.5" customHeight="1" x14ac:dyDescent="0.25">
      <c r="A192" s="238" t="s">
        <v>1461</v>
      </c>
      <c r="B192" s="197" t="s">
        <v>271</v>
      </c>
      <c r="C192" s="176">
        <f>SUM(C193:C201)</f>
        <v>4159047</v>
      </c>
    </row>
    <row r="193" spans="1:3" s="191" customFormat="1" ht="25.5" customHeight="1" x14ac:dyDescent="0.25">
      <c r="A193" s="227" t="s">
        <v>1462</v>
      </c>
      <c r="B193" s="210" t="s">
        <v>272</v>
      </c>
      <c r="C193" s="213">
        <v>2779810</v>
      </c>
    </row>
    <row r="194" spans="1:3" s="191" customFormat="1" ht="25.5" customHeight="1" x14ac:dyDescent="0.25">
      <c r="A194" s="227" t="s">
        <v>1463</v>
      </c>
      <c r="B194" s="210" t="s">
        <v>273</v>
      </c>
      <c r="C194" s="213"/>
    </row>
    <row r="195" spans="1:3" s="191" customFormat="1" ht="25.5" customHeight="1" x14ac:dyDescent="0.25">
      <c r="A195" s="227" t="s">
        <v>1464</v>
      </c>
      <c r="B195" s="210" t="s">
        <v>274</v>
      </c>
      <c r="C195" s="213"/>
    </row>
    <row r="196" spans="1:3" s="191" customFormat="1" ht="25.5" customHeight="1" x14ac:dyDescent="0.25">
      <c r="A196" s="227" t="s">
        <v>1465</v>
      </c>
      <c r="B196" s="210" t="s">
        <v>275</v>
      </c>
      <c r="C196" s="213"/>
    </row>
    <row r="197" spans="1:3" s="191" customFormat="1" ht="25.5" customHeight="1" x14ac:dyDescent="0.25">
      <c r="A197" s="227" t="s">
        <v>1466</v>
      </c>
      <c r="B197" s="210" t="s">
        <v>276</v>
      </c>
      <c r="C197" s="213"/>
    </row>
    <row r="198" spans="1:3" s="191" customFormat="1" ht="25.5" customHeight="1" x14ac:dyDescent="0.25">
      <c r="A198" s="227" t="s">
        <v>1467</v>
      </c>
      <c r="B198" s="210" t="s">
        <v>277</v>
      </c>
      <c r="C198" s="213"/>
    </row>
    <row r="199" spans="1:3" s="191" customFormat="1" ht="25.5" customHeight="1" x14ac:dyDescent="0.25">
      <c r="A199" s="227" t="s">
        <v>1468</v>
      </c>
      <c r="B199" s="210" t="s">
        <v>278</v>
      </c>
      <c r="C199" s="213">
        <v>18487</v>
      </c>
    </row>
    <row r="200" spans="1:3" s="191" customFormat="1" ht="25.5" customHeight="1" x14ac:dyDescent="0.25">
      <c r="A200" s="227" t="s">
        <v>1469</v>
      </c>
      <c r="B200" s="210" t="s">
        <v>279</v>
      </c>
      <c r="C200" s="213"/>
    </row>
    <row r="201" spans="1:3" s="191" customFormat="1" ht="25.5" customHeight="1" x14ac:dyDescent="0.25">
      <c r="A201" s="227" t="s">
        <v>1555</v>
      </c>
      <c r="B201" s="210" t="s">
        <v>280</v>
      </c>
      <c r="C201" s="213">
        <v>1360750</v>
      </c>
    </row>
    <row r="202" spans="1:3" s="204" customFormat="1" ht="25.5" customHeight="1" x14ac:dyDescent="0.25">
      <c r="A202" s="237">
        <v>5.2</v>
      </c>
      <c r="B202" s="203" t="s">
        <v>281</v>
      </c>
      <c r="C202" s="175">
        <v>0</v>
      </c>
    </row>
    <row r="203" spans="1:3" s="204" customFormat="1" ht="25.5" customHeight="1" x14ac:dyDescent="0.25">
      <c r="A203" s="238" t="s">
        <v>1470</v>
      </c>
      <c r="B203" s="197" t="s">
        <v>23</v>
      </c>
      <c r="C203" s="176">
        <f>SUM(C204)</f>
        <v>0</v>
      </c>
    </row>
    <row r="204" spans="1:3" s="191" customFormat="1" ht="25.5" customHeight="1" x14ac:dyDescent="0.25">
      <c r="A204" s="227" t="s">
        <v>1471</v>
      </c>
      <c r="B204" s="210" t="s">
        <v>154</v>
      </c>
      <c r="C204" s="213"/>
    </row>
    <row r="205" spans="1:3" s="204" customFormat="1" ht="25.5" customHeight="1" x14ac:dyDescent="0.25">
      <c r="A205" s="237">
        <v>5.3</v>
      </c>
      <c r="B205" s="203" t="s">
        <v>282</v>
      </c>
      <c r="C205" s="175">
        <f>C206</f>
        <v>0</v>
      </c>
    </row>
    <row r="206" spans="1:3" s="204" customFormat="1" ht="25.5" customHeight="1" x14ac:dyDescent="0.25">
      <c r="A206" s="238" t="s">
        <v>1472</v>
      </c>
      <c r="B206" s="196" t="s">
        <v>154</v>
      </c>
      <c r="C206" s="176">
        <f>SUM(C207)</f>
        <v>0</v>
      </c>
    </row>
    <row r="207" spans="1:3" s="191" customFormat="1" ht="25.5" customHeight="1" x14ac:dyDescent="0.25">
      <c r="A207" s="227" t="s">
        <v>1473</v>
      </c>
      <c r="B207" s="178" t="s">
        <v>155</v>
      </c>
      <c r="C207" s="213"/>
    </row>
    <row r="208" spans="1:3" s="204" customFormat="1" ht="25.5" customHeight="1" x14ac:dyDescent="0.25">
      <c r="A208" s="226">
        <v>6</v>
      </c>
      <c r="B208" s="198" t="s">
        <v>24</v>
      </c>
      <c r="C208" s="199">
        <f>C209+C224+C225+C228</f>
        <v>4730388</v>
      </c>
    </row>
    <row r="209" spans="1:3" s="204" customFormat="1" ht="25.5" customHeight="1" x14ac:dyDescent="0.25">
      <c r="A209" s="237">
        <v>6.1</v>
      </c>
      <c r="B209" s="203" t="s">
        <v>283</v>
      </c>
      <c r="C209" s="175">
        <f>C210+C212+C214+C216+C218+C220+C222</f>
        <v>4730388</v>
      </c>
    </row>
    <row r="210" spans="1:3" s="204" customFormat="1" ht="25.5" customHeight="1" x14ac:dyDescent="0.25">
      <c r="A210" s="238" t="s">
        <v>1474</v>
      </c>
      <c r="B210" s="196" t="s">
        <v>284</v>
      </c>
      <c r="C210" s="176">
        <f>SUM(C211)</f>
        <v>0</v>
      </c>
    </row>
    <row r="211" spans="1:3" s="191" customFormat="1" ht="25.5" customHeight="1" x14ac:dyDescent="0.25">
      <c r="A211" s="227" t="s">
        <v>1475</v>
      </c>
      <c r="B211" s="178" t="s">
        <v>285</v>
      </c>
      <c r="C211" s="213"/>
    </row>
    <row r="212" spans="1:3" s="204" customFormat="1" ht="25.5" customHeight="1" x14ac:dyDescent="0.25">
      <c r="A212" s="238" t="s">
        <v>1476</v>
      </c>
      <c r="B212" s="197" t="s">
        <v>146</v>
      </c>
      <c r="C212" s="176">
        <f>SUM(C213)</f>
        <v>4298090</v>
      </c>
    </row>
    <row r="213" spans="1:3" s="191" customFormat="1" ht="25.5" customHeight="1" x14ac:dyDescent="0.25">
      <c r="A213" s="227" t="s">
        <v>1477</v>
      </c>
      <c r="B213" s="178" t="s">
        <v>147</v>
      </c>
      <c r="C213" s="213">
        <v>4298090</v>
      </c>
    </row>
    <row r="214" spans="1:3" s="204" customFormat="1" ht="25.5" customHeight="1" x14ac:dyDescent="0.25">
      <c r="A214" s="238" t="s">
        <v>1478</v>
      </c>
      <c r="B214" s="197" t="s">
        <v>286</v>
      </c>
      <c r="C214" s="176">
        <f>SUM(C215)</f>
        <v>432298</v>
      </c>
    </row>
    <row r="215" spans="1:3" s="191" customFormat="1" ht="25.5" customHeight="1" x14ac:dyDescent="0.25">
      <c r="A215" s="227" t="s">
        <v>1479</v>
      </c>
      <c r="B215" s="178" t="s">
        <v>286</v>
      </c>
      <c r="C215" s="213">
        <v>432298</v>
      </c>
    </row>
    <row r="216" spans="1:3" s="204" customFormat="1" ht="25.5" customHeight="1" x14ac:dyDescent="0.25">
      <c r="A216" s="238" t="s">
        <v>1480</v>
      </c>
      <c r="B216" s="197" t="s">
        <v>287</v>
      </c>
      <c r="C216" s="176">
        <f>SUM(C217)</f>
        <v>0</v>
      </c>
    </row>
    <row r="217" spans="1:3" s="191" customFormat="1" ht="25.5" customHeight="1" x14ac:dyDescent="0.25">
      <c r="A217" s="227" t="s">
        <v>1481</v>
      </c>
      <c r="B217" s="178" t="s">
        <v>287</v>
      </c>
      <c r="C217" s="213"/>
    </row>
    <row r="218" spans="1:3" s="204" customFormat="1" ht="25.5" customHeight="1" x14ac:dyDescent="0.25">
      <c r="A218" s="238" t="s">
        <v>1482</v>
      </c>
      <c r="B218" s="197" t="s">
        <v>288</v>
      </c>
      <c r="C218" s="176">
        <f>SUM(C219)</f>
        <v>0</v>
      </c>
    </row>
    <row r="219" spans="1:3" s="191" customFormat="1" ht="25.5" customHeight="1" x14ac:dyDescent="0.25">
      <c r="A219" s="227" t="s">
        <v>1483</v>
      </c>
      <c r="B219" s="178" t="s">
        <v>289</v>
      </c>
      <c r="C219" s="213"/>
    </row>
    <row r="220" spans="1:3" s="204" customFormat="1" ht="34.5" customHeight="1" x14ac:dyDescent="0.25">
      <c r="A220" s="238" t="s">
        <v>1484</v>
      </c>
      <c r="B220" s="197" t="s">
        <v>290</v>
      </c>
      <c r="C220" s="176">
        <f>SUM(C221)</f>
        <v>0</v>
      </c>
    </row>
    <row r="221" spans="1:3" s="191" customFormat="1" ht="25.5" customHeight="1" x14ac:dyDescent="0.25">
      <c r="A221" s="227" t="s">
        <v>1485</v>
      </c>
      <c r="B221" s="178" t="s">
        <v>290</v>
      </c>
      <c r="C221" s="213"/>
    </row>
    <row r="222" spans="1:3" s="204" customFormat="1" ht="25.5" customHeight="1" x14ac:dyDescent="0.25">
      <c r="A222" s="238" t="s">
        <v>1486</v>
      </c>
      <c r="B222" s="197" t="s">
        <v>291</v>
      </c>
      <c r="C222" s="176">
        <f>C223</f>
        <v>0</v>
      </c>
    </row>
    <row r="223" spans="1:3" s="191" customFormat="1" ht="25.5" customHeight="1" x14ac:dyDescent="0.25">
      <c r="A223" s="227" t="s">
        <v>1487</v>
      </c>
      <c r="B223" s="178" t="s">
        <v>291</v>
      </c>
      <c r="C223" s="213"/>
    </row>
    <row r="224" spans="1:3" s="204" customFormat="1" ht="25.5" customHeight="1" x14ac:dyDescent="0.25">
      <c r="A224" s="237">
        <v>6.2</v>
      </c>
      <c r="B224" s="203" t="s">
        <v>292</v>
      </c>
      <c r="C224" s="175"/>
    </row>
    <row r="225" spans="1:3" s="204" customFormat="1" ht="25.5" customHeight="1" x14ac:dyDescent="0.25">
      <c r="A225" s="237">
        <v>6.3</v>
      </c>
      <c r="B225" s="203" t="s">
        <v>293</v>
      </c>
      <c r="C225" s="175">
        <f>C226</f>
        <v>0</v>
      </c>
    </row>
    <row r="226" spans="1:3" s="204" customFormat="1" ht="25.5" customHeight="1" x14ac:dyDescent="0.25">
      <c r="A226" s="238" t="s">
        <v>1488</v>
      </c>
      <c r="B226" s="197" t="s">
        <v>25</v>
      </c>
      <c r="C226" s="176">
        <f>C227</f>
        <v>0</v>
      </c>
    </row>
    <row r="227" spans="1:3" s="191" customFormat="1" ht="25.5" customHeight="1" x14ac:dyDescent="0.25">
      <c r="A227" s="227" t="s">
        <v>1489</v>
      </c>
      <c r="B227" s="178" t="s">
        <v>294</v>
      </c>
      <c r="C227" s="213"/>
    </row>
    <row r="228" spans="1:3" s="204" customFormat="1" ht="25.5" customHeight="1" x14ac:dyDescent="0.25">
      <c r="A228" s="237">
        <v>6.4</v>
      </c>
      <c r="B228" s="214" t="s">
        <v>295</v>
      </c>
      <c r="C228" s="215">
        <f>C229</f>
        <v>0</v>
      </c>
    </row>
    <row r="229" spans="1:3" s="204" customFormat="1" ht="25.5" customHeight="1" x14ac:dyDescent="0.25">
      <c r="A229" s="238" t="s">
        <v>1490</v>
      </c>
      <c r="B229" s="197" t="s">
        <v>154</v>
      </c>
      <c r="C229" s="176">
        <f>SUM(C230)</f>
        <v>0</v>
      </c>
    </row>
    <row r="230" spans="1:3" s="191" customFormat="1" ht="25.5" customHeight="1" x14ac:dyDescent="0.25">
      <c r="A230" s="227" t="s">
        <v>1491</v>
      </c>
      <c r="B230" s="178" t="s">
        <v>155</v>
      </c>
      <c r="C230" s="213"/>
    </row>
    <row r="231" spans="1:3" s="216" customFormat="1" ht="25.5" customHeight="1" x14ac:dyDescent="0.25">
      <c r="A231" s="226">
        <v>7</v>
      </c>
      <c r="B231" s="198" t="s">
        <v>296</v>
      </c>
      <c r="C231" s="199">
        <f>C232+C233+C235+C237+C239</f>
        <v>0</v>
      </c>
    </row>
    <row r="232" spans="1:3" s="216" customFormat="1" ht="36.75" customHeight="1" x14ac:dyDescent="0.25">
      <c r="A232" s="238">
        <v>7.1</v>
      </c>
      <c r="B232" s="217" t="s">
        <v>297</v>
      </c>
      <c r="C232" s="176"/>
    </row>
    <row r="233" spans="1:3" s="216" customFormat="1" ht="36.75" customHeight="1" x14ac:dyDescent="0.25">
      <c r="A233" s="238">
        <v>7.2</v>
      </c>
      <c r="B233" s="217" t="s">
        <v>298</v>
      </c>
      <c r="C233" s="176">
        <f>SUM(C234)</f>
        <v>0</v>
      </c>
    </row>
    <row r="234" spans="1:3" s="191" customFormat="1" ht="29.25" customHeight="1" x14ac:dyDescent="0.25">
      <c r="A234" s="227" t="s">
        <v>1599</v>
      </c>
      <c r="B234" s="178" t="s">
        <v>299</v>
      </c>
      <c r="C234" s="213"/>
    </row>
    <row r="235" spans="1:3" s="216" customFormat="1" ht="36.75" customHeight="1" x14ac:dyDescent="0.25">
      <c r="A235" s="238">
        <v>7.3</v>
      </c>
      <c r="B235" s="217" t="s">
        <v>300</v>
      </c>
      <c r="C235" s="176">
        <f>SUM(C236)</f>
        <v>0</v>
      </c>
    </row>
    <row r="236" spans="1:3" s="191" customFormat="1" ht="25.5" customHeight="1" x14ac:dyDescent="0.25">
      <c r="A236" s="227" t="s">
        <v>1492</v>
      </c>
      <c r="B236" s="178" t="s">
        <v>1528</v>
      </c>
      <c r="C236" s="213"/>
    </row>
    <row r="237" spans="1:3" s="218" customFormat="1" ht="38.25" customHeight="1" x14ac:dyDescent="0.25">
      <c r="A237" s="238">
        <v>7.4</v>
      </c>
      <c r="B237" s="217" t="s">
        <v>301</v>
      </c>
      <c r="C237" s="176">
        <f>SUM(C238)</f>
        <v>0</v>
      </c>
    </row>
    <row r="238" spans="1:3" s="191" customFormat="1" ht="25.5" customHeight="1" x14ac:dyDescent="0.25">
      <c r="A238" s="227" t="s">
        <v>1556</v>
      </c>
      <c r="B238" s="178" t="s">
        <v>302</v>
      </c>
      <c r="C238" s="213"/>
    </row>
    <row r="239" spans="1:3" s="204" customFormat="1" ht="65.25" customHeight="1" x14ac:dyDescent="0.25">
      <c r="A239" s="238">
        <v>7.9</v>
      </c>
      <c r="B239" s="217" t="s">
        <v>303</v>
      </c>
      <c r="C239" s="176">
        <f>SUM(C240:C241)</f>
        <v>0</v>
      </c>
    </row>
    <row r="240" spans="1:3" s="191" customFormat="1" ht="39" customHeight="1" x14ac:dyDescent="0.25">
      <c r="A240" s="227" t="s">
        <v>1493</v>
      </c>
      <c r="B240" s="219" t="s">
        <v>304</v>
      </c>
      <c r="C240" s="213"/>
    </row>
    <row r="241" spans="1:3" s="191" customFormat="1" ht="39" customHeight="1" x14ac:dyDescent="0.25">
      <c r="A241" s="227" t="s">
        <v>1494</v>
      </c>
      <c r="B241" s="219" t="s">
        <v>305</v>
      </c>
      <c r="C241" s="213"/>
    </row>
    <row r="242" spans="1:3" s="204" customFormat="1" ht="25.5" customHeight="1" x14ac:dyDescent="0.25">
      <c r="A242" s="226">
        <v>8</v>
      </c>
      <c r="B242" s="198" t="s">
        <v>27</v>
      </c>
      <c r="C242" s="199">
        <f>C243+C247+C253</f>
        <v>242532241</v>
      </c>
    </row>
    <row r="243" spans="1:3" s="204" customFormat="1" ht="25.5" customHeight="1" x14ac:dyDescent="0.25">
      <c r="A243" s="237">
        <v>8.1</v>
      </c>
      <c r="B243" s="203" t="s">
        <v>306</v>
      </c>
      <c r="C243" s="175">
        <f>C244</f>
        <v>176415261</v>
      </c>
    </row>
    <row r="244" spans="1:3" s="204" customFormat="1" ht="25.5" customHeight="1" x14ac:dyDescent="0.25">
      <c r="A244" s="238" t="s">
        <v>1495</v>
      </c>
      <c r="B244" s="220" t="s">
        <v>28</v>
      </c>
      <c r="C244" s="176">
        <f>SUM(C245:C246)</f>
        <v>176415261</v>
      </c>
    </row>
    <row r="245" spans="1:3" s="191" customFormat="1" ht="25.5" customHeight="1" x14ac:dyDescent="0.25">
      <c r="A245" s="227" t="s">
        <v>1496</v>
      </c>
      <c r="B245" s="210" t="s">
        <v>307</v>
      </c>
      <c r="C245" s="213">
        <v>163107240</v>
      </c>
    </row>
    <row r="246" spans="1:3" s="191" customFormat="1" ht="25.5" customHeight="1" x14ac:dyDescent="0.25">
      <c r="A246" s="227" t="s">
        <v>1497</v>
      </c>
      <c r="B246" s="210" t="s">
        <v>308</v>
      </c>
      <c r="C246" s="213">
        <v>13308021</v>
      </c>
    </row>
    <row r="247" spans="1:3" s="204" customFormat="1" ht="25.5" customHeight="1" x14ac:dyDescent="0.25">
      <c r="A247" s="237">
        <v>8.1999999999999993</v>
      </c>
      <c r="B247" s="203" t="s">
        <v>309</v>
      </c>
      <c r="C247" s="175">
        <f>C248</f>
        <v>66116980</v>
      </c>
    </row>
    <row r="248" spans="1:3" s="204" customFormat="1" ht="25.5" customHeight="1" x14ac:dyDescent="0.25">
      <c r="A248" s="238" t="s">
        <v>1498</v>
      </c>
      <c r="B248" s="197" t="s">
        <v>310</v>
      </c>
      <c r="C248" s="176">
        <f>SUM(C249:C252)</f>
        <v>66116980</v>
      </c>
    </row>
    <row r="249" spans="1:3" s="191" customFormat="1" ht="25.5" customHeight="1" x14ac:dyDescent="0.25">
      <c r="A249" s="227" t="s">
        <v>1499</v>
      </c>
      <c r="B249" s="210" t="s">
        <v>311</v>
      </c>
      <c r="C249" s="213">
        <v>7108520</v>
      </c>
    </row>
    <row r="250" spans="1:3" s="191" customFormat="1" ht="25.5" customHeight="1" x14ac:dyDescent="0.25">
      <c r="A250" s="227" t="s">
        <v>1500</v>
      </c>
      <c r="B250" s="210" t="s">
        <v>312</v>
      </c>
      <c r="C250" s="213"/>
    </row>
    <row r="251" spans="1:3" s="191" customFormat="1" ht="25.5" customHeight="1" x14ac:dyDescent="0.25">
      <c r="A251" s="227" t="s">
        <v>1501</v>
      </c>
      <c r="B251" s="210" t="s">
        <v>313</v>
      </c>
      <c r="C251" s="213">
        <v>59008460</v>
      </c>
    </row>
    <row r="252" spans="1:3" s="191" customFormat="1" ht="25.5" customHeight="1" x14ac:dyDescent="0.25">
      <c r="A252" s="227" t="s">
        <v>1502</v>
      </c>
      <c r="B252" s="210" t="s">
        <v>314</v>
      </c>
      <c r="C252" s="213"/>
    </row>
    <row r="253" spans="1:3" s="204" customFormat="1" ht="25.5" customHeight="1" x14ac:dyDescent="0.25">
      <c r="A253" s="237">
        <v>8.3000000000000007</v>
      </c>
      <c r="B253" s="203" t="s">
        <v>315</v>
      </c>
      <c r="C253" s="175">
        <f>C254</f>
        <v>0</v>
      </c>
    </row>
    <row r="254" spans="1:3" s="204" customFormat="1" ht="25.5" customHeight="1" x14ac:dyDescent="0.25">
      <c r="A254" s="238" t="s">
        <v>1503</v>
      </c>
      <c r="B254" s="220" t="s">
        <v>30</v>
      </c>
      <c r="C254" s="176">
        <f>SUM(C255:C257)</f>
        <v>0</v>
      </c>
    </row>
    <row r="255" spans="1:3" s="191" customFormat="1" ht="25.5" customHeight="1" x14ac:dyDescent="0.25">
      <c r="A255" s="227" t="s">
        <v>1504</v>
      </c>
      <c r="B255" s="210" t="s">
        <v>316</v>
      </c>
      <c r="C255" s="213"/>
    </row>
    <row r="256" spans="1:3" s="191" customFormat="1" ht="25.5" customHeight="1" x14ac:dyDescent="0.25">
      <c r="A256" s="227" t="s">
        <v>1505</v>
      </c>
      <c r="B256" s="210" t="s">
        <v>317</v>
      </c>
      <c r="C256" s="213"/>
    </row>
    <row r="257" spans="1:3" s="191" customFormat="1" ht="25.5" customHeight="1" x14ac:dyDescent="0.25">
      <c r="A257" s="227" t="s">
        <v>1506</v>
      </c>
      <c r="B257" s="210" t="s">
        <v>1308</v>
      </c>
      <c r="C257" s="213"/>
    </row>
    <row r="258" spans="1:3" s="218" customFormat="1" ht="35.25" customHeight="1" x14ac:dyDescent="0.25">
      <c r="A258" s="226">
        <v>9</v>
      </c>
      <c r="B258" s="221" t="s">
        <v>318</v>
      </c>
      <c r="C258" s="199">
        <f>C259+C262+C263+C268+C272+C273</f>
        <v>0</v>
      </c>
    </row>
    <row r="259" spans="1:3" s="218" customFormat="1" ht="33.75" customHeight="1" x14ac:dyDescent="0.25">
      <c r="A259" s="237">
        <v>9.1</v>
      </c>
      <c r="B259" s="203" t="s">
        <v>319</v>
      </c>
      <c r="C259" s="175">
        <f>C260</f>
        <v>0</v>
      </c>
    </row>
    <row r="260" spans="1:3" s="204" customFormat="1" ht="25.5" customHeight="1" x14ac:dyDescent="0.25">
      <c r="A260" s="238" t="s">
        <v>1507</v>
      </c>
      <c r="B260" s="220" t="s">
        <v>320</v>
      </c>
      <c r="C260" s="176">
        <f>SUM(C261)</f>
        <v>0</v>
      </c>
    </row>
    <row r="261" spans="1:3" s="191" customFormat="1" ht="25.5" customHeight="1" x14ac:dyDescent="0.25">
      <c r="A261" s="227" t="s">
        <v>1508</v>
      </c>
      <c r="B261" s="210" t="s">
        <v>320</v>
      </c>
      <c r="C261" s="213"/>
    </row>
    <row r="262" spans="1:3" s="218" customFormat="1" ht="25.5" customHeight="1" x14ac:dyDescent="0.25">
      <c r="A262" s="237">
        <v>9.1999999999999993</v>
      </c>
      <c r="B262" s="203" t="s">
        <v>321</v>
      </c>
      <c r="C262" s="175">
        <v>0</v>
      </c>
    </row>
    <row r="263" spans="1:3" s="218" customFormat="1" ht="25.5" customHeight="1" x14ac:dyDescent="0.25">
      <c r="A263" s="237">
        <v>9.3000000000000007</v>
      </c>
      <c r="B263" s="203" t="s">
        <v>322</v>
      </c>
      <c r="C263" s="175">
        <f>C264+C266</f>
        <v>0</v>
      </c>
    </row>
    <row r="264" spans="1:3" s="204" customFormat="1" ht="25.5" customHeight="1" x14ac:dyDescent="0.25">
      <c r="A264" s="238" t="s">
        <v>1509</v>
      </c>
      <c r="B264" s="220" t="s">
        <v>323</v>
      </c>
      <c r="C264" s="176">
        <f>SUM(C265)</f>
        <v>0</v>
      </c>
    </row>
    <row r="265" spans="1:3" s="191" customFormat="1" ht="25.5" customHeight="1" x14ac:dyDescent="0.25">
      <c r="A265" s="227" t="s">
        <v>1510</v>
      </c>
      <c r="B265" s="210" t="s">
        <v>323</v>
      </c>
      <c r="C265" s="213"/>
    </row>
    <row r="266" spans="1:3" s="204" customFormat="1" ht="25.5" customHeight="1" x14ac:dyDescent="0.25">
      <c r="A266" s="238" t="s">
        <v>1511</v>
      </c>
      <c r="B266" s="220" t="s">
        <v>324</v>
      </c>
      <c r="C266" s="207">
        <f>SUM(C267)</f>
        <v>0</v>
      </c>
    </row>
    <row r="267" spans="1:3" s="191" customFormat="1" ht="25.5" customHeight="1" x14ac:dyDescent="0.25">
      <c r="A267" s="227" t="s">
        <v>1512</v>
      </c>
      <c r="B267" s="210" t="s">
        <v>324</v>
      </c>
      <c r="C267" s="213"/>
    </row>
    <row r="268" spans="1:3" s="218" customFormat="1" ht="25.5" customHeight="1" x14ac:dyDescent="0.25">
      <c r="A268" s="237">
        <v>9.4</v>
      </c>
      <c r="B268" s="203" t="s">
        <v>325</v>
      </c>
      <c r="C268" s="175">
        <f>C269</f>
        <v>0</v>
      </c>
    </row>
    <row r="269" spans="1:3" s="204" customFormat="1" ht="25.5" customHeight="1" x14ac:dyDescent="0.25">
      <c r="A269" s="238" t="s">
        <v>1513</v>
      </c>
      <c r="B269" s="197" t="s">
        <v>82</v>
      </c>
      <c r="C269" s="176">
        <f>SUM(C270:C271)</f>
        <v>0</v>
      </c>
    </row>
    <row r="270" spans="1:3" s="191" customFormat="1" ht="25.5" customHeight="1" x14ac:dyDescent="0.25">
      <c r="A270" s="227" t="s">
        <v>1514</v>
      </c>
      <c r="B270" s="210" t="s">
        <v>326</v>
      </c>
      <c r="C270" s="213"/>
    </row>
    <row r="271" spans="1:3" s="191" customFormat="1" ht="25.5" customHeight="1" x14ac:dyDescent="0.25">
      <c r="A271" s="227" t="s">
        <v>1515</v>
      </c>
      <c r="B271" s="210" t="s">
        <v>327</v>
      </c>
      <c r="C271" s="213"/>
    </row>
    <row r="272" spans="1:3" s="218" customFormat="1" ht="25.5" customHeight="1" x14ac:dyDescent="0.25">
      <c r="A272" s="237">
        <v>9.5</v>
      </c>
      <c r="B272" s="203" t="s">
        <v>328</v>
      </c>
      <c r="C272" s="175">
        <v>0</v>
      </c>
    </row>
    <row r="273" spans="1:3" s="218" customFormat="1" ht="38.25" customHeight="1" x14ac:dyDescent="0.25">
      <c r="A273" s="237">
        <v>9.6</v>
      </c>
      <c r="B273" s="203" t="s">
        <v>329</v>
      </c>
      <c r="C273" s="175">
        <f>C274</f>
        <v>0</v>
      </c>
    </row>
    <row r="274" spans="1:3" s="218" customFormat="1" ht="25.5" customHeight="1" x14ac:dyDescent="0.25">
      <c r="A274" s="238" t="s">
        <v>1516</v>
      </c>
      <c r="B274" s="220" t="s">
        <v>330</v>
      </c>
      <c r="C274" s="222">
        <f>SUM(C275:C277)</f>
        <v>0</v>
      </c>
    </row>
    <row r="275" spans="1:3" s="223" customFormat="1" ht="25.5" customHeight="1" x14ac:dyDescent="0.25">
      <c r="A275" s="227" t="s">
        <v>1517</v>
      </c>
      <c r="B275" s="210" t="s">
        <v>331</v>
      </c>
      <c r="C275" s="213"/>
    </row>
    <row r="276" spans="1:3" s="223" customFormat="1" ht="25.5" customHeight="1" x14ac:dyDescent="0.25">
      <c r="A276" s="227" t="s">
        <v>1518</v>
      </c>
      <c r="B276" s="210" t="s">
        <v>332</v>
      </c>
      <c r="C276" s="213"/>
    </row>
    <row r="277" spans="1:3" s="223" customFormat="1" ht="25.5" customHeight="1" x14ac:dyDescent="0.25">
      <c r="A277" s="227" t="s">
        <v>1519</v>
      </c>
      <c r="B277" s="210" t="s">
        <v>179</v>
      </c>
      <c r="C277" s="213"/>
    </row>
    <row r="278" spans="1:3" s="218" customFormat="1" ht="25.5" customHeight="1" x14ac:dyDescent="0.25">
      <c r="A278" s="226">
        <v>10</v>
      </c>
      <c r="B278" s="198" t="s">
        <v>333</v>
      </c>
      <c r="C278" s="199">
        <f>C279+C282+C284</f>
        <v>0</v>
      </c>
    </row>
    <row r="279" spans="1:3" s="218" customFormat="1" ht="25.5" customHeight="1" x14ac:dyDescent="0.25">
      <c r="A279" s="238">
        <v>10.1</v>
      </c>
      <c r="B279" s="197" t="s">
        <v>334</v>
      </c>
      <c r="C279" s="176">
        <f>SUM(C280:C281)</f>
        <v>0</v>
      </c>
    </row>
    <row r="280" spans="1:3" s="224" customFormat="1" ht="25.5" customHeight="1" x14ac:dyDescent="0.25">
      <c r="A280" s="227" t="s">
        <v>1520</v>
      </c>
      <c r="B280" s="210" t="s">
        <v>334</v>
      </c>
      <c r="C280" s="213"/>
    </row>
    <row r="281" spans="1:3" s="224" customFormat="1" ht="25.5" customHeight="1" x14ac:dyDescent="0.25">
      <c r="A281" s="227" t="s">
        <v>1521</v>
      </c>
      <c r="B281" s="210" t="s">
        <v>335</v>
      </c>
      <c r="C281" s="213"/>
    </row>
    <row r="282" spans="1:3" s="218" customFormat="1" ht="25.5" customHeight="1" x14ac:dyDescent="0.25">
      <c r="A282" s="238">
        <v>10.199999999999999</v>
      </c>
      <c r="B282" s="197" t="s">
        <v>336</v>
      </c>
      <c r="C282" s="176">
        <f>SUM(C283)</f>
        <v>0</v>
      </c>
    </row>
    <row r="283" spans="1:3" s="224" customFormat="1" ht="25.5" customHeight="1" x14ac:dyDescent="0.25">
      <c r="A283" s="227" t="s">
        <v>1522</v>
      </c>
      <c r="B283" s="210" t="s">
        <v>336</v>
      </c>
      <c r="C283" s="213"/>
    </row>
    <row r="284" spans="1:3" s="218" customFormat="1" ht="25.5" customHeight="1" x14ac:dyDescent="0.25">
      <c r="A284" s="238">
        <v>10.3</v>
      </c>
      <c r="B284" s="197" t="s">
        <v>337</v>
      </c>
      <c r="C284" s="176">
        <f>SUM(C285)</f>
        <v>0</v>
      </c>
    </row>
    <row r="285" spans="1:3" s="224" customFormat="1" ht="25.5" customHeight="1" x14ac:dyDescent="0.25">
      <c r="A285" s="227" t="s">
        <v>1523</v>
      </c>
      <c r="B285" s="210" t="s">
        <v>337</v>
      </c>
      <c r="C285" s="213"/>
    </row>
    <row r="286" spans="1:3" s="218" customFormat="1" ht="25.5" customHeight="1" x14ac:dyDescent="0.25">
      <c r="A286" s="226">
        <v>11</v>
      </c>
      <c r="B286" s="198" t="s">
        <v>32</v>
      </c>
      <c r="C286" s="199">
        <f>C287</f>
        <v>49605625</v>
      </c>
    </row>
    <row r="287" spans="1:3" s="218" customFormat="1" ht="25.5" customHeight="1" x14ac:dyDescent="0.25">
      <c r="A287" s="237">
        <v>11.1</v>
      </c>
      <c r="B287" s="203" t="s">
        <v>338</v>
      </c>
      <c r="C287" s="175">
        <f>C288</f>
        <v>49605625</v>
      </c>
    </row>
    <row r="288" spans="1:3" s="204" customFormat="1" ht="25.5" customHeight="1" x14ac:dyDescent="0.25">
      <c r="A288" s="238" t="s">
        <v>1524</v>
      </c>
      <c r="B288" s="197" t="s">
        <v>339</v>
      </c>
      <c r="C288" s="176">
        <f>SUM(C289:C291)</f>
        <v>49605625</v>
      </c>
    </row>
    <row r="289" spans="1:3" s="191" customFormat="1" ht="25.5" customHeight="1" x14ac:dyDescent="0.25">
      <c r="A289" s="227" t="s">
        <v>1525</v>
      </c>
      <c r="B289" s="210" t="s">
        <v>340</v>
      </c>
      <c r="C289" s="213">
        <v>49605625</v>
      </c>
    </row>
    <row r="290" spans="1:3" s="191" customFormat="1" ht="25.5" customHeight="1" x14ac:dyDescent="0.25">
      <c r="A290" s="227" t="s">
        <v>1526</v>
      </c>
      <c r="B290" s="210" t="s">
        <v>341</v>
      </c>
      <c r="C290" s="213"/>
    </row>
    <row r="291" spans="1:3" s="191" customFormat="1" ht="25.5" customHeight="1" x14ac:dyDescent="0.25">
      <c r="A291" s="227" t="s">
        <v>1527</v>
      </c>
      <c r="B291" s="210" t="s">
        <v>342</v>
      </c>
      <c r="C291" s="213"/>
    </row>
    <row r="292" spans="1:3" s="218" customFormat="1" ht="25.5" customHeight="1" x14ac:dyDescent="0.25">
      <c r="A292" s="226">
        <v>12</v>
      </c>
      <c r="B292" s="198" t="s">
        <v>343</v>
      </c>
      <c r="C292" s="199">
        <v>0</v>
      </c>
    </row>
    <row r="293" spans="1:3" s="225" customFormat="1" ht="26.25" customHeight="1" thickBot="1" x14ac:dyDescent="0.3">
      <c r="A293" s="525" t="s">
        <v>344</v>
      </c>
      <c r="B293" s="526"/>
      <c r="C293" s="228">
        <f>C5+C47+C53+C57+C179+C208+C231+C242+C258+C278+C286+C292</f>
        <v>375907556</v>
      </c>
    </row>
    <row r="294" spans="1:3" s="184" customFormat="1" ht="36.75" hidden="1" customHeight="1" x14ac:dyDescent="0.25">
      <c r="A294" s="181"/>
      <c r="B294" s="182"/>
      <c r="C294" s="183"/>
    </row>
    <row r="295" spans="1:3" ht="36.75" hidden="1" customHeight="1" x14ac:dyDescent="0.25"/>
    <row r="296" spans="1:3" ht="36.75" hidden="1" customHeight="1" x14ac:dyDescent="0.25"/>
    <row r="297" spans="1:3" ht="36.75" hidden="1" customHeight="1" x14ac:dyDescent="0.25"/>
    <row r="298" spans="1:3" ht="36.75" hidden="1" customHeight="1" x14ac:dyDescent="0.25"/>
    <row r="299" spans="1:3" ht="36.75" hidden="1" customHeight="1" x14ac:dyDescent="0.25"/>
    <row r="300" spans="1:3" ht="36.75" hidden="1" customHeight="1" x14ac:dyDescent="0.25"/>
    <row r="301" spans="1:3" ht="36.75" hidden="1" customHeight="1" x14ac:dyDescent="0.25"/>
    <row r="302" spans="1:3" ht="36.75" hidden="1" customHeight="1" x14ac:dyDescent="0.25"/>
    <row r="303" spans="1:3" ht="36.75" hidden="1" customHeight="1" x14ac:dyDescent="0.25"/>
    <row r="304" spans="1:3"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scale="81" orientation="portrait" r:id="rId1"/>
  <headerFooter>
    <oddFooter xml:space="preserve">&amp;L&amp;"-,Cursiva"          Ejercicio Fiscal 2016&amp;RPágina &amp;P de &amp;N&amp;K00+000----------- &amp;K01+000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pageSetUpPr fitToPage="1"/>
  </sheetPr>
  <dimension ref="A1:AB519"/>
  <sheetViews>
    <sheetView zoomScaleNormal="100" zoomScalePageLayoutView="90" workbookViewId="0">
      <pane xSplit="2" ySplit="4" topLeftCell="C418" activePane="bottomRight" state="frozen"/>
      <selection pane="topRight" activeCell="C1" sqref="C1"/>
      <selection pane="bottomLeft" activeCell="A5" sqref="A5"/>
      <selection pane="bottomRight" activeCell="A424" sqref="A424"/>
    </sheetView>
  </sheetViews>
  <sheetFormatPr baseColWidth="10" defaultColWidth="0" defaultRowHeight="0" customHeight="1" zeroHeight="1" x14ac:dyDescent="0.25"/>
  <cols>
    <col min="1" max="1" width="6.7109375" style="155" customWidth="1"/>
    <col min="2" max="2" width="55.140625" style="156" customWidth="1"/>
    <col min="3" max="4" width="17.7109375" style="157" customWidth="1"/>
    <col min="5" max="5" width="20.5703125" style="157" customWidth="1"/>
    <col min="6" max="6" width="19.42578125" style="157" customWidth="1"/>
    <col min="7" max="7" width="16.140625" style="157" customWidth="1"/>
    <col min="8" max="8" width="17.7109375" style="157" customWidth="1"/>
    <col min="9" max="9" width="18.7109375" style="157" customWidth="1"/>
    <col min="10" max="10" width="17.7109375" style="157" customWidth="1"/>
    <col min="11" max="11" width="17.42578125" style="157" customWidth="1"/>
    <col min="12" max="12" width="17.7109375" style="157" customWidth="1"/>
    <col min="13" max="13" width="16.28515625" style="157" customWidth="1"/>
    <col min="14" max="14" width="0.28515625" style="34" customWidth="1"/>
    <col min="15" max="15" width="11.42578125" style="34" hidden="1" customWidth="1"/>
    <col min="16" max="28" width="0" style="34" hidden="1" customWidth="1"/>
    <col min="29" max="16384" width="11.42578125" style="34" hidden="1"/>
  </cols>
  <sheetData>
    <row r="1" spans="1:15" customFormat="1" ht="33" customHeight="1" x14ac:dyDescent="0.25">
      <c r="A1" s="539" t="s">
        <v>1738</v>
      </c>
      <c r="B1" s="540"/>
      <c r="C1" s="540"/>
      <c r="D1" s="540"/>
      <c r="E1" s="540"/>
      <c r="F1" s="540"/>
      <c r="G1" s="540"/>
      <c r="H1" s="540"/>
      <c r="I1" s="540"/>
      <c r="J1" s="540"/>
      <c r="K1" s="540"/>
      <c r="L1" s="540"/>
      <c r="M1" s="540"/>
      <c r="N1" s="541"/>
    </row>
    <row r="2" spans="1:15" customFormat="1" ht="16.5" customHeight="1" x14ac:dyDescent="0.35">
      <c r="A2" s="542" t="str">
        <f>'Objetivos PMD'!$B$3</f>
        <v>Municipio:  ZAPOTLAN EL GRANDE, JALISCO.</v>
      </c>
      <c r="B2" s="543"/>
      <c r="C2" s="543"/>
      <c r="D2" s="543"/>
      <c r="E2" s="543"/>
      <c r="F2" s="543"/>
      <c r="G2" s="543"/>
      <c r="H2" s="543"/>
      <c r="I2" s="543"/>
      <c r="J2" s="543"/>
      <c r="K2" s="543"/>
      <c r="L2" s="543"/>
      <c r="M2" s="543"/>
      <c r="N2" s="544"/>
    </row>
    <row r="3" spans="1:15" s="87" customFormat="1" ht="21" customHeight="1" x14ac:dyDescent="0.25">
      <c r="A3" s="549" t="s">
        <v>754</v>
      </c>
      <c r="B3" s="551" t="s">
        <v>5</v>
      </c>
      <c r="C3" s="537" t="s">
        <v>1309</v>
      </c>
      <c r="D3" s="537" t="s">
        <v>41</v>
      </c>
      <c r="E3" s="553" t="s">
        <v>755</v>
      </c>
      <c r="F3" s="554"/>
      <c r="G3" s="554"/>
      <c r="H3" s="555"/>
      <c r="I3" s="556" t="s">
        <v>43</v>
      </c>
      <c r="J3" s="557"/>
      <c r="K3" s="545" t="s">
        <v>40</v>
      </c>
      <c r="L3" s="545" t="s">
        <v>1042</v>
      </c>
      <c r="M3" s="547" t="s">
        <v>757</v>
      </c>
      <c r="N3" s="251"/>
    </row>
    <row r="4" spans="1:15" s="87" customFormat="1" ht="49.5" customHeight="1" x14ac:dyDescent="0.25">
      <c r="A4" s="550"/>
      <c r="B4" s="552"/>
      <c r="C4" s="538"/>
      <c r="D4" s="538"/>
      <c r="E4" s="243" t="s">
        <v>1588</v>
      </c>
      <c r="F4" s="244" t="s">
        <v>1589</v>
      </c>
      <c r="G4" s="244" t="s">
        <v>758</v>
      </c>
      <c r="H4" s="245" t="s">
        <v>315</v>
      </c>
      <c r="I4" s="246" t="s">
        <v>1041</v>
      </c>
      <c r="J4" s="246" t="s">
        <v>315</v>
      </c>
      <c r="K4" s="557"/>
      <c r="L4" s="546"/>
      <c r="M4" s="548"/>
      <c r="N4" s="251"/>
    </row>
    <row r="5" spans="1:15" s="86" customFormat="1" ht="25.5" customHeight="1" x14ac:dyDescent="0.25">
      <c r="A5" s="239">
        <v>1000</v>
      </c>
      <c r="B5" s="240" t="s">
        <v>46</v>
      </c>
      <c r="C5" s="229">
        <f t="shared" ref="C5:N5" si="0">C6+C11+C16+C25+C30+C37+C39</f>
        <v>174330234</v>
      </c>
      <c r="D5" s="229">
        <f>D6+D11+D16+D25+D30+D37+D39</f>
        <v>0</v>
      </c>
      <c r="E5" s="229">
        <f t="shared" si="0"/>
        <v>0</v>
      </c>
      <c r="F5" s="229">
        <f t="shared" si="0"/>
        <v>16321351</v>
      </c>
      <c r="G5" s="229">
        <f t="shared" si="0"/>
        <v>0</v>
      </c>
      <c r="H5" s="229">
        <f t="shared" si="0"/>
        <v>0</v>
      </c>
      <c r="I5" s="229">
        <f t="shared" si="0"/>
        <v>0</v>
      </c>
      <c r="J5" s="229">
        <f t="shared" si="0"/>
        <v>0</v>
      </c>
      <c r="K5" s="229">
        <f t="shared" si="0"/>
        <v>0</v>
      </c>
      <c r="L5" s="229">
        <f t="shared" si="0"/>
        <v>0</v>
      </c>
      <c r="M5" s="229">
        <f>SUM(C5:L5)</f>
        <v>190651585</v>
      </c>
      <c r="N5" s="252">
        <f t="shared" si="0"/>
        <v>0</v>
      </c>
    </row>
    <row r="6" spans="1:15" customFormat="1" ht="25.5" customHeight="1" x14ac:dyDescent="0.25">
      <c r="A6" s="241">
        <v>1100</v>
      </c>
      <c r="B6" s="242" t="s">
        <v>346</v>
      </c>
      <c r="C6" s="230">
        <f>SUM(C7:C10)</f>
        <v>90195612</v>
      </c>
      <c r="D6" s="230">
        <f>SUM(D7:D10)</f>
        <v>0</v>
      </c>
      <c r="E6" s="230">
        <f t="shared" ref="E6:L6" si="1">SUM(E7:E10)</f>
        <v>0</v>
      </c>
      <c r="F6" s="230">
        <f t="shared" si="1"/>
        <v>16321351</v>
      </c>
      <c r="G6" s="230">
        <f t="shared" si="1"/>
        <v>0</v>
      </c>
      <c r="H6" s="230">
        <f t="shared" si="1"/>
        <v>0</v>
      </c>
      <c r="I6" s="230">
        <f t="shared" si="1"/>
        <v>0</v>
      </c>
      <c r="J6" s="230">
        <f t="shared" si="1"/>
        <v>0</v>
      </c>
      <c r="K6" s="230">
        <f t="shared" si="1"/>
        <v>0</v>
      </c>
      <c r="L6" s="230">
        <f t="shared" si="1"/>
        <v>0</v>
      </c>
      <c r="M6" s="230">
        <f t="shared" ref="M6:M69" si="2">SUM(C6:L6)</f>
        <v>106516963</v>
      </c>
      <c r="N6" s="253"/>
      <c r="O6">
        <v>1</v>
      </c>
    </row>
    <row r="7" spans="1:15" customFormat="1" ht="25.5" customHeight="1" x14ac:dyDescent="0.25">
      <c r="A7" s="254">
        <v>111</v>
      </c>
      <c r="B7" s="247" t="s">
        <v>347</v>
      </c>
      <c r="C7" s="401">
        <v>7431984</v>
      </c>
      <c r="D7" s="233">
        <v>0</v>
      </c>
      <c r="E7" s="233">
        <v>0</v>
      </c>
      <c r="F7" s="233">
        <v>0</v>
      </c>
      <c r="G7" s="233">
        <v>0</v>
      </c>
      <c r="H7" s="233">
        <v>0</v>
      </c>
      <c r="I7" s="233">
        <v>0</v>
      </c>
      <c r="J7" s="233">
        <v>0</v>
      </c>
      <c r="K7" s="233">
        <v>0</v>
      </c>
      <c r="L7" s="233">
        <v>0</v>
      </c>
      <c r="M7" s="231">
        <f t="shared" si="2"/>
        <v>7431984</v>
      </c>
      <c r="N7" s="255"/>
      <c r="O7">
        <v>2</v>
      </c>
    </row>
    <row r="8" spans="1:15" customFormat="1" ht="25.5" customHeight="1" x14ac:dyDescent="0.25">
      <c r="A8" s="254">
        <v>112</v>
      </c>
      <c r="B8" s="248" t="s">
        <v>348</v>
      </c>
      <c r="C8" s="401"/>
      <c r="D8" s="233">
        <v>0</v>
      </c>
      <c r="E8" s="233">
        <v>0</v>
      </c>
      <c r="F8" s="233">
        <v>0</v>
      </c>
      <c r="G8" s="233">
        <v>0</v>
      </c>
      <c r="H8" s="233">
        <v>0</v>
      </c>
      <c r="I8" s="233">
        <v>0</v>
      </c>
      <c r="J8" s="233">
        <v>0</v>
      </c>
      <c r="K8" s="233">
        <v>0</v>
      </c>
      <c r="L8" s="233">
        <v>0</v>
      </c>
      <c r="M8" s="231">
        <f t="shared" si="2"/>
        <v>0</v>
      </c>
      <c r="N8" s="255"/>
      <c r="O8">
        <v>3</v>
      </c>
    </row>
    <row r="9" spans="1:15" customFormat="1" ht="25.5" customHeight="1" x14ac:dyDescent="0.25">
      <c r="A9" s="254">
        <v>113</v>
      </c>
      <c r="B9" s="248" t="s">
        <v>349</v>
      </c>
      <c r="C9" s="401">
        <f>99084979-16321351</f>
        <v>82763628</v>
      </c>
      <c r="D9" s="233">
        <v>0</v>
      </c>
      <c r="E9" s="233">
        <v>0</v>
      </c>
      <c r="F9" s="233">
        <v>16321351</v>
      </c>
      <c r="G9" s="233">
        <v>0</v>
      </c>
      <c r="H9" s="233">
        <v>0</v>
      </c>
      <c r="I9" s="233">
        <v>0</v>
      </c>
      <c r="J9" s="233">
        <v>0</v>
      </c>
      <c r="K9" s="233">
        <v>0</v>
      </c>
      <c r="L9" s="233">
        <v>0</v>
      </c>
      <c r="M9" s="231">
        <f t="shared" si="2"/>
        <v>99084979</v>
      </c>
      <c r="N9" s="253"/>
    </row>
    <row r="10" spans="1:15" customFormat="1" ht="25.5" customHeight="1" x14ac:dyDescent="0.25">
      <c r="A10" s="254">
        <v>114</v>
      </c>
      <c r="B10" s="248" t="s">
        <v>350</v>
      </c>
      <c r="C10" s="233">
        <v>0</v>
      </c>
      <c r="D10" s="233">
        <v>0</v>
      </c>
      <c r="E10" s="233">
        <v>0</v>
      </c>
      <c r="F10" s="233">
        <v>0</v>
      </c>
      <c r="G10" s="233">
        <v>0</v>
      </c>
      <c r="H10" s="233">
        <v>0</v>
      </c>
      <c r="I10" s="233">
        <v>0</v>
      </c>
      <c r="J10" s="233">
        <v>0</v>
      </c>
      <c r="K10" s="233">
        <v>0</v>
      </c>
      <c r="L10" s="233">
        <v>0</v>
      </c>
      <c r="M10" s="231">
        <f t="shared" si="2"/>
        <v>0</v>
      </c>
      <c r="N10" s="253"/>
      <c r="O10">
        <v>101</v>
      </c>
    </row>
    <row r="11" spans="1:15" customFormat="1" ht="25.5" customHeight="1" x14ac:dyDescent="0.25">
      <c r="A11" s="241">
        <v>1200</v>
      </c>
      <c r="B11" s="242" t="s">
        <v>351</v>
      </c>
      <c r="C11" s="230">
        <f t="shared" ref="C11:L11" si="3">SUM(C12:C15)</f>
        <v>27875106</v>
      </c>
      <c r="D11" s="230">
        <f>SUM(D12:D15)</f>
        <v>0</v>
      </c>
      <c r="E11" s="230">
        <f t="shared" si="3"/>
        <v>0</v>
      </c>
      <c r="F11" s="230">
        <f t="shared" si="3"/>
        <v>0</v>
      </c>
      <c r="G11" s="230">
        <f t="shared" si="3"/>
        <v>0</v>
      </c>
      <c r="H11" s="230">
        <f t="shared" si="3"/>
        <v>0</v>
      </c>
      <c r="I11" s="230">
        <f t="shared" si="3"/>
        <v>0</v>
      </c>
      <c r="J11" s="230">
        <f t="shared" si="3"/>
        <v>0</v>
      </c>
      <c r="K11" s="230">
        <f t="shared" si="3"/>
        <v>0</v>
      </c>
      <c r="L11" s="230">
        <f t="shared" si="3"/>
        <v>0</v>
      </c>
      <c r="M11" s="230">
        <f t="shared" si="2"/>
        <v>27875106</v>
      </c>
      <c r="N11" s="256"/>
      <c r="O11">
        <v>102</v>
      </c>
    </row>
    <row r="12" spans="1:15" customFormat="1" ht="25.5" customHeight="1" x14ac:dyDescent="0.25">
      <c r="A12" s="254">
        <v>121</v>
      </c>
      <c r="B12" s="248" t="s">
        <v>352</v>
      </c>
      <c r="C12" s="233">
        <v>0</v>
      </c>
      <c r="D12" s="233">
        <v>0</v>
      </c>
      <c r="E12" s="233">
        <v>0</v>
      </c>
      <c r="F12" s="233">
        <v>0</v>
      </c>
      <c r="G12" s="233">
        <v>0</v>
      </c>
      <c r="H12" s="233">
        <v>0</v>
      </c>
      <c r="I12" s="233">
        <v>0</v>
      </c>
      <c r="J12" s="233">
        <v>0</v>
      </c>
      <c r="K12" s="233">
        <v>0</v>
      </c>
      <c r="L12" s="233">
        <v>0</v>
      </c>
      <c r="M12" s="231">
        <f t="shared" si="2"/>
        <v>0</v>
      </c>
      <c r="N12" s="253"/>
      <c r="O12">
        <v>103</v>
      </c>
    </row>
    <row r="13" spans="1:15" customFormat="1" ht="25.5" customHeight="1" x14ac:dyDescent="0.25">
      <c r="A13" s="254">
        <v>122</v>
      </c>
      <c r="B13" s="248" t="s">
        <v>353</v>
      </c>
      <c r="C13" s="233">
        <v>27875106</v>
      </c>
      <c r="D13" s="233">
        <v>0</v>
      </c>
      <c r="E13" s="233">
        <v>0</v>
      </c>
      <c r="F13" s="233">
        <v>0</v>
      </c>
      <c r="G13" s="233">
        <v>0</v>
      </c>
      <c r="H13" s="233">
        <v>0</v>
      </c>
      <c r="I13" s="233">
        <v>0</v>
      </c>
      <c r="J13" s="233">
        <v>0</v>
      </c>
      <c r="K13" s="233">
        <v>0</v>
      </c>
      <c r="L13" s="233">
        <v>0</v>
      </c>
      <c r="M13" s="231">
        <f t="shared" si="2"/>
        <v>27875106</v>
      </c>
      <c r="N13" s="253"/>
      <c r="O13">
        <v>104</v>
      </c>
    </row>
    <row r="14" spans="1:15" customFormat="1" ht="25.5" customHeight="1" x14ac:dyDescent="0.25">
      <c r="A14" s="254">
        <v>123</v>
      </c>
      <c r="B14" s="248" t="s">
        <v>354</v>
      </c>
      <c r="C14" s="233">
        <v>0</v>
      </c>
      <c r="D14" s="233">
        <v>0</v>
      </c>
      <c r="E14" s="233">
        <v>0</v>
      </c>
      <c r="F14" s="233">
        <v>0</v>
      </c>
      <c r="G14" s="233">
        <v>0</v>
      </c>
      <c r="H14" s="233">
        <v>0</v>
      </c>
      <c r="I14" s="233">
        <v>0</v>
      </c>
      <c r="J14" s="233">
        <v>0</v>
      </c>
      <c r="K14" s="233">
        <v>0</v>
      </c>
      <c r="L14" s="233">
        <v>0</v>
      </c>
      <c r="M14" s="231">
        <f t="shared" si="2"/>
        <v>0</v>
      </c>
      <c r="N14" s="253"/>
      <c r="O14">
        <v>105</v>
      </c>
    </row>
    <row r="15" spans="1:15" customFormat="1" ht="39" customHeight="1" x14ac:dyDescent="0.25">
      <c r="A15" s="254">
        <v>124</v>
      </c>
      <c r="B15" s="248" t="s">
        <v>355</v>
      </c>
      <c r="C15" s="233">
        <v>0</v>
      </c>
      <c r="D15" s="233">
        <v>0</v>
      </c>
      <c r="E15" s="233">
        <v>0</v>
      </c>
      <c r="F15" s="233">
        <v>0</v>
      </c>
      <c r="G15" s="233">
        <v>0</v>
      </c>
      <c r="H15" s="233">
        <v>0</v>
      </c>
      <c r="I15" s="233">
        <v>0</v>
      </c>
      <c r="J15" s="233">
        <v>0</v>
      </c>
      <c r="K15" s="233">
        <v>0</v>
      </c>
      <c r="L15" s="233">
        <v>0</v>
      </c>
      <c r="M15" s="231">
        <f t="shared" si="2"/>
        <v>0</v>
      </c>
      <c r="N15" s="253"/>
      <c r="O15">
        <v>106</v>
      </c>
    </row>
    <row r="16" spans="1:15" customFormat="1" ht="25.5" customHeight="1" x14ac:dyDescent="0.25">
      <c r="A16" s="241">
        <v>1300</v>
      </c>
      <c r="B16" s="242" t="s">
        <v>356</v>
      </c>
      <c r="C16" s="230">
        <f>SUM(C17:C24)</f>
        <v>16773425</v>
      </c>
      <c r="D16" s="230">
        <f>SUM(D17:D24)</f>
        <v>0</v>
      </c>
      <c r="E16" s="230">
        <f t="shared" ref="E16:N16" si="4">SUM(E17:E24)</f>
        <v>0</v>
      </c>
      <c r="F16" s="230">
        <f t="shared" si="4"/>
        <v>0</v>
      </c>
      <c r="G16" s="230">
        <f t="shared" si="4"/>
        <v>0</v>
      </c>
      <c r="H16" s="230">
        <f t="shared" si="4"/>
        <v>0</v>
      </c>
      <c r="I16" s="230">
        <f t="shared" si="4"/>
        <v>0</v>
      </c>
      <c r="J16" s="230">
        <f t="shared" si="4"/>
        <v>0</v>
      </c>
      <c r="K16" s="230">
        <f t="shared" si="4"/>
        <v>0</v>
      </c>
      <c r="L16" s="230">
        <f t="shared" si="4"/>
        <v>0</v>
      </c>
      <c r="M16" s="230">
        <f t="shared" si="2"/>
        <v>16773425</v>
      </c>
      <c r="N16" s="257">
        <f t="shared" si="4"/>
        <v>0</v>
      </c>
      <c r="O16">
        <v>199</v>
      </c>
    </row>
    <row r="17" spans="1:15" customFormat="1" ht="25.5" customHeight="1" x14ac:dyDescent="0.25">
      <c r="A17" s="254">
        <v>131</v>
      </c>
      <c r="B17" s="248" t="s">
        <v>357</v>
      </c>
      <c r="C17" s="233">
        <v>0</v>
      </c>
      <c r="D17" s="233">
        <v>0</v>
      </c>
      <c r="E17" s="233">
        <v>0</v>
      </c>
      <c r="F17" s="233">
        <v>0</v>
      </c>
      <c r="G17" s="233">
        <v>0</v>
      </c>
      <c r="H17" s="233">
        <v>0</v>
      </c>
      <c r="I17" s="233">
        <v>0</v>
      </c>
      <c r="J17" s="233">
        <v>0</v>
      </c>
      <c r="K17" s="233">
        <v>0</v>
      </c>
      <c r="L17" s="233">
        <v>0</v>
      </c>
      <c r="M17" s="231">
        <f t="shared" si="2"/>
        <v>0</v>
      </c>
      <c r="N17" s="253"/>
    </row>
    <row r="18" spans="1:15" customFormat="1" ht="25.5" customHeight="1" x14ac:dyDescent="0.25">
      <c r="A18" s="254">
        <v>132</v>
      </c>
      <c r="B18" s="248" t="s">
        <v>358</v>
      </c>
      <c r="C18" s="401">
        <v>16273425</v>
      </c>
      <c r="D18" s="233">
        <v>0</v>
      </c>
      <c r="E18" s="233">
        <v>0</v>
      </c>
      <c r="F18" s="233">
        <v>0</v>
      </c>
      <c r="G18" s="233">
        <v>0</v>
      </c>
      <c r="H18" s="233">
        <v>0</v>
      </c>
      <c r="I18" s="233">
        <v>0</v>
      </c>
      <c r="J18" s="233">
        <v>0</v>
      </c>
      <c r="K18" s="233">
        <v>0</v>
      </c>
      <c r="L18" s="233">
        <v>0</v>
      </c>
      <c r="M18" s="231">
        <f t="shared" si="2"/>
        <v>16273425</v>
      </c>
      <c r="N18" s="253"/>
      <c r="O18" s="34" t="s">
        <v>359</v>
      </c>
    </row>
    <row r="19" spans="1:15" customFormat="1" ht="25.5" customHeight="1" x14ac:dyDescent="0.25">
      <c r="A19" s="254">
        <v>133</v>
      </c>
      <c r="B19" s="248" t="s">
        <v>360</v>
      </c>
      <c r="C19" s="401">
        <v>500000</v>
      </c>
      <c r="D19" s="233">
        <v>0</v>
      </c>
      <c r="E19" s="233">
        <v>0</v>
      </c>
      <c r="F19" s="233">
        <v>0</v>
      </c>
      <c r="G19" s="233">
        <v>0</v>
      </c>
      <c r="H19" s="233">
        <v>0</v>
      </c>
      <c r="I19" s="233">
        <v>0</v>
      </c>
      <c r="J19" s="233">
        <v>0</v>
      </c>
      <c r="K19" s="233">
        <v>0</v>
      </c>
      <c r="L19" s="233">
        <v>0</v>
      </c>
      <c r="M19" s="231">
        <f t="shared" si="2"/>
        <v>500000</v>
      </c>
      <c r="N19" s="253"/>
      <c r="O19">
        <v>201</v>
      </c>
    </row>
    <row r="20" spans="1:15" customFormat="1" ht="25.5" customHeight="1" x14ac:dyDescent="0.25">
      <c r="A20" s="254">
        <v>134</v>
      </c>
      <c r="B20" s="248" t="s">
        <v>361</v>
      </c>
      <c r="C20" s="233">
        <v>0</v>
      </c>
      <c r="D20" s="233">
        <v>0</v>
      </c>
      <c r="E20" s="233">
        <v>0</v>
      </c>
      <c r="F20" s="233">
        <v>0</v>
      </c>
      <c r="G20" s="233">
        <v>0</v>
      </c>
      <c r="H20" s="233">
        <v>0</v>
      </c>
      <c r="I20" s="233">
        <v>0</v>
      </c>
      <c r="J20" s="233">
        <v>0</v>
      </c>
      <c r="K20" s="233">
        <v>0</v>
      </c>
      <c r="L20" s="233">
        <v>0</v>
      </c>
      <c r="M20" s="231">
        <f t="shared" si="2"/>
        <v>0</v>
      </c>
      <c r="N20" s="253"/>
      <c r="O20">
        <v>203</v>
      </c>
    </row>
    <row r="21" spans="1:15" customFormat="1" ht="25.5" customHeight="1" x14ac:dyDescent="0.25">
      <c r="A21" s="254">
        <v>135</v>
      </c>
      <c r="B21" s="248" t="s">
        <v>362</v>
      </c>
      <c r="C21" s="233">
        <v>0</v>
      </c>
      <c r="D21" s="233">
        <v>0</v>
      </c>
      <c r="E21" s="233">
        <v>0</v>
      </c>
      <c r="F21" s="233">
        <v>0</v>
      </c>
      <c r="G21" s="233">
        <v>0</v>
      </c>
      <c r="H21" s="233">
        <v>0</v>
      </c>
      <c r="I21" s="233">
        <v>0</v>
      </c>
      <c r="J21" s="233">
        <v>0</v>
      </c>
      <c r="K21" s="233">
        <v>0</v>
      </c>
      <c r="L21" s="233">
        <v>0</v>
      </c>
      <c r="M21" s="231">
        <f t="shared" si="2"/>
        <v>0</v>
      </c>
      <c r="N21" s="253"/>
      <c r="O21">
        <v>205</v>
      </c>
    </row>
    <row r="22" spans="1:15" customFormat="1" ht="25.5" x14ac:dyDescent="0.25">
      <c r="A22" s="254">
        <v>136</v>
      </c>
      <c r="B22" s="248" t="s">
        <v>363</v>
      </c>
      <c r="C22" s="233">
        <v>0</v>
      </c>
      <c r="D22" s="233">
        <v>0</v>
      </c>
      <c r="E22" s="233">
        <v>0</v>
      </c>
      <c r="F22" s="233">
        <v>0</v>
      </c>
      <c r="G22" s="233">
        <v>0</v>
      </c>
      <c r="H22" s="233">
        <v>0</v>
      </c>
      <c r="I22" s="233">
        <v>0</v>
      </c>
      <c r="J22" s="233">
        <v>0</v>
      </c>
      <c r="K22" s="233">
        <v>0</v>
      </c>
      <c r="L22" s="233">
        <v>0</v>
      </c>
      <c r="M22" s="231">
        <f t="shared" si="2"/>
        <v>0</v>
      </c>
      <c r="N22" s="253"/>
      <c r="O22">
        <v>207</v>
      </c>
    </row>
    <row r="23" spans="1:15" customFormat="1" ht="25.5" customHeight="1" x14ac:dyDescent="0.25">
      <c r="A23" s="254">
        <v>137</v>
      </c>
      <c r="B23" s="248" t="s">
        <v>364</v>
      </c>
      <c r="C23" s="233">
        <v>0</v>
      </c>
      <c r="D23" s="233">
        <v>0</v>
      </c>
      <c r="E23" s="233">
        <v>0</v>
      </c>
      <c r="F23" s="233">
        <v>0</v>
      </c>
      <c r="G23" s="233">
        <v>0</v>
      </c>
      <c r="H23" s="233">
        <v>0</v>
      </c>
      <c r="I23" s="233">
        <v>0</v>
      </c>
      <c r="J23" s="233">
        <v>0</v>
      </c>
      <c r="K23" s="233">
        <v>0</v>
      </c>
      <c r="L23" s="233">
        <v>0</v>
      </c>
      <c r="M23" s="231">
        <f t="shared" si="2"/>
        <v>0</v>
      </c>
      <c r="N23" s="253"/>
      <c r="O23">
        <v>209</v>
      </c>
    </row>
    <row r="24" spans="1:15" customFormat="1" ht="25.5" x14ac:dyDescent="0.25">
      <c r="A24" s="254">
        <v>138</v>
      </c>
      <c r="B24" s="248" t="s">
        <v>365</v>
      </c>
      <c r="C24" s="233">
        <v>0</v>
      </c>
      <c r="D24" s="233">
        <v>0</v>
      </c>
      <c r="E24" s="233">
        <v>0</v>
      </c>
      <c r="F24" s="233">
        <v>0</v>
      </c>
      <c r="G24" s="233">
        <v>0</v>
      </c>
      <c r="H24" s="233">
        <v>0</v>
      </c>
      <c r="I24" s="233">
        <v>0</v>
      </c>
      <c r="J24" s="233">
        <v>0</v>
      </c>
      <c r="K24" s="233">
        <v>0</v>
      </c>
      <c r="L24" s="233">
        <v>0</v>
      </c>
      <c r="M24" s="231">
        <f t="shared" si="2"/>
        <v>0</v>
      </c>
      <c r="N24" s="253"/>
      <c r="O24">
        <v>211</v>
      </c>
    </row>
    <row r="25" spans="1:15" customFormat="1" ht="25.5" customHeight="1" x14ac:dyDescent="0.25">
      <c r="A25" s="241">
        <v>1400</v>
      </c>
      <c r="B25" s="242" t="s">
        <v>366</v>
      </c>
      <c r="C25" s="230">
        <f t="shared" ref="C25:N25" si="5">SUM(C26:C29)</f>
        <v>22746739</v>
      </c>
      <c r="D25" s="230">
        <f>SUM(D26:D29)</f>
        <v>0</v>
      </c>
      <c r="E25" s="230">
        <f t="shared" si="5"/>
        <v>0</v>
      </c>
      <c r="F25" s="230">
        <f t="shared" si="5"/>
        <v>0</v>
      </c>
      <c r="G25" s="230">
        <f t="shared" si="5"/>
        <v>0</v>
      </c>
      <c r="H25" s="230">
        <f t="shared" si="5"/>
        <v>0</v>
      </c>
      <c r="I25" s="230">
        <f t="shared" si="5"/>
        <v>0</v>
      </c>
      <c r="J25" s="230">
        <f t="shared" si="5"/>
        <v>0</v>
      </c>
      <c r="K25" s="230">
        <f t="shared" si="5"/>
        <v>0</v>
      </c>
      <c r="L25" s="230">
        <f t="shared" si="5"/>
        <v>0</v>
      </c>
      <c r="M25" s="230">
        <f t="shared" si="2"/>
        <v>22746739</v>
      </c>
      <c r="N25" s="257">
        <f t="shared" si="5"/>
        <v>0</v>
      </c>
      <c r="O25">
        <v>213</v>
      </c>
    </row>
    <row r="26" spans="1:15" customFormat="1" ht="25.5" customHeight="1" x14ac:dyDescent="0.25">
      <c r="A26" s="254">
        <v>141</v>
      </c>
      <c r="B26" s="248" t="s">
        <v>367</v>
      </c>
      <c r="C26" s="401">
        <v>14050000</v>
      </c>
      <c r="D26" s="233">
        <v>0</v>
      </c>
      <c r="E26" s="233">
        <v>0</v>
      </c>
      <c r="F26" s="233">
        <v>0</v>
      </c>
      <c r="G26" s="233">
        <v>0</v>
      </c>
      <c r="H26" s="233">
        <v>0</v>
      </c>
      <c r="I26" s="233">
        <v>0</v>
      </c>
      <c r="J26" s="233">
        <v>0</v>
      </c>
      <c r="K26" s="233">
        <v>0</v>
      </c>
      <c r="L26" s="233">
        <v>0</v>
      </c>
      <c r="M26" s="231">
        <f t="shared" si="2"/>
        <v>14050000</v>
      </c>
      <c r="N26" s="253"/>
      <c r="O26">
        <v>215</v>
      </c>
    </row>
    <row r="27" spans="1:15" customFormat="1" ht="25.5" customHeight="1" x14ac:dyDescent="0.25">
      <c r="A27" s="254">
        <v>142</v>
      </c>
      <c r="B27" s="248" t="s">
        <v>368</v>
      </c>
      <c r="C27" s="401"/>
      <c r="D27" s="233">
        <v>0</v>
      </c>
      <c r="E27" s="233">
        <v>0</v>
      </c>
      <c r="F27" s="233">
        <v>0</v>
      </c>
      <c r="G27" s="233">
        <v>0</v>
      </c>
      <c r="H27" s="233">
        <v>0</v>
      </c>
      <c r="I27" s="233">
        <v>0</v>
      </c>
      <c r="J27" s="233">
        <v>0</v>
      </c>
      <c r="K27" s="233">
        <v>0</v>
      </c>
      <c r="L27" s="233">
        <v>0</v>
      </c>
      <c r="M27" s="231">
        <f t="shared" si="2"/>
        <v>0</v>
      </c>
      <c r="N27" s="253"/>
      <c r="O27">
        <v>217</v>
      </c>
    </row>
    <row r="28" spans="1:15" customFormat="1" ht="25.5" customHeight="1" x14ac:dyDescent="0.25">
      <c r="A28" s="254">
        <v>143</v>
      </c>
      <c r="B28" s="248" t="s">
        <v>369</v>
      </c>
      <c r="C28" s="401">
        <v>7296739</v>
      </c>
      <c r="D28" s="233">
        <v>0</v>
      </c>
      <c r="E28" s="233">
        <v>0</v>
      </c>
      <c r="F28" s="233">
        <v>0</v>
      </c>
      <c r="G28" s="233">
        <v>0</v>
      </c>
      <c r="H28" s="233">
        <v>0</v>
      </c>
      <c r="I28" s="233">
        <v>0</v>
      </c>
      <c r="J28" s="233">
        <v>0</v>
      </c>
      <c r="K28" s="233">
        <v>0</v>
      </c>
      <c r="L28" s="233">
        <v>0</v>
      </c>
      <c r="M28" s="231">
        <f t="shared" si="2"/>
        <v>7296739</v>
      </c>
      <c r="N28" s="253"/>
      <c r="O28">
        <v>219</v>
      </c>
    </row>
    <row r="29" spans="1:15" customFormat="1" ht="25.5" customHeight="1" x14ac:dyDescent="0.25">
      <c r="A29" s="254">
        <v>144</v>
      </c>
      <c r="B29" s="248" t="s">
        <v>370</v>
      </c>
      <c r="C29" s="401">
        <v>1400000</v>
      </c>
      <c r="D29" s="233">
        <v>0</v>
      </c>
      <c r="E29" s="233">
        <v>0</v>
      </c>
      <c r="F29" s="233">
        <v>0</v>
      </c>
      <c r="G29" s="233">
        <v>0</v>
      </c>
      <c r="H29" s="233">
        <v>0</v>
      </c>
      <c r="I29" s="233">
        <v>0</v>
      </c>
      <c r="J29" s="233">
        <v>0</v>
      </c>
      <c r="K29" s="233">
        <v>0</v>
      </c>
      <c r="L29" s="233">
        <v>0</v>
      </c>
      <c r="M29" s="231">
        <f t="shared" si="2"/>
        <v>1400000</v>
      </c>
      <c r="N29" s="253"/>
      <c r="O29">
        <v>221</v>
      </c>
    </row>
    <row r="30" spans="1:15" customFormat="1" ht="25.5" customHeight="1" x14ac:dyDescent="0.25">
      <c r="A30" s="241">
        <v>1500</v>
      </c>
      <c r="B30" s="242" t="s">
        <v>371</v>
      </c>
      <c r="C30" s="230">
        <f t="shared" ref="C30:N30" si="6">SUM(C31:C36)</f>
        <v>6025848</v>
      </c>
      <c r="D30" s="230">
        <f>SUM(D31:D36)</f>
        <v>0</v>
      </c>
      <c r="E30" s="230">
        <f t="shared" si="6"/>
        <v>0</v>
      </c>
      <c r="F30" s="230">
        <f t="shared" si="6"/>
        <v>0</v>
      </c>
      <c r="G30" s="230">
        <f t="shared" si="6"/>
        <v>0</v>
      </c>
      <c r="H30" s="230">
        <f t="shared" si="6"/>
        <v>0</v>
      </c>
      <c r="I30" s="230">
        <f t="shared" si="6"/>
        <v>0</v>
      </c>
      <c r="J30" s="230">
        <f t="shared" si="6"/>
        <v>0</v>
      </c>
      <c r="K30" s="230">
        <f t="shared" si="6"/>
        <v>0</v>
      </c>
      <c r="L30" s="230">
        <f t="shared" si="6"/>
        <v>0</v>
      </c>
      <c r="M30" s="230">
        <f t="shared" si="2"/>
        <v>6025848</v>
      </c>
      <c r="N30" s="257">
        <f t="shared" si="6"/>
        <v>0</v>
      </c>
      <c r="O30">
        <v>223</v>
      </c>
    </row>
    <row r="31" spans="1:15" customFormat="1" ht="25.5" customHeight="1" x14ac:dyDescent="0.25">
      <c r="A31" s="254">
        <v>151</v>
      </c>
      <c r="B31" s="248" t="s">
        <v>372</v>
      </c>
      <c r="C31" s="401">
        <v>5325848</v>
      </c>
      <c r="D31" s="233">
        <v>0</v>
      </c>
      <c r="E31" s="233">
        <v>0</v>
      </c>
      <c r="F31" s="233">
        <v>0</v>
      </c>
      <c r="G31" s="233">
        <v>0</v>
      </c>
      <c r="H31" s="233">
        <v>0</v>
      </c>
      <c r="I31" s="233">
        <v>0</v>
      </c>
      <c r="J31" s="233">
        <v>0</v>
      </c>
      <c r="K31" s="233">
        <v>0</v>
      </c>
      <c r="L31" s="233">
        <v>0</v>
      </c>
      <c r="M31" s="231">
        <f t="shared" si="2"/>
        <v>5325848</v>
      </c>
      <c r="N31" s="253"/>
      <c r="O31">
        <v>225</v>
      </c>
    </row>
    <row r="32" spans="1:15" customFormat="1" ht="25.5" customHeight="1" x14ac:dyDescent="0.25">
      <c r="A32" s="254">
        <v>152</v>
      </c>
      <c r="B32" s="248" t="s">
        <v>286</v>
      </c>
      <c r="C32" s="401"/>
      <c r="D32" s="233">
        <v>0</v>
      </c>
      <c r="E32" s="233">
        <v>0</v>
      </c>
      <c r="F32" s="233">
        <v>0</v>
      </c>
      <c r="G32" s="233">
        <v>0</v>
      </c>
      <c r="H32" s="233">
        <v>0</v>
      </c>
      <c r="I32" s="233">
        <v>0</v>
      </c>
      <c r="J32" s="233">
        <v>0</v>
      </c>
      <c r="K32" s="233">
        <v>0</v>
      </c>
      <c r="L32" s="233">
        <v>0</v>
      </c>
      <c r="M32" s="231">
        <f t="shared" si="2"/>
        <v>0</v>
      </c>
      <c r="N32" s="253"/>
      <c r="O32">
        <v>227</v>
      </c>
    </row>
    <row r="33" spans="1:15" customFormat="1" ht="25.5" customHeight="1" x14ac:dyDescent="0.25">
      <c r="A33" s="254">
        <v>153</v>
      </c>
      <c r="B33" s="248" t="s">
        <v>373</v>
      </c>
      <c r="C33" s="401"/>
      <c r="D33" s="233">
        <v>0</v>
      </c>
      <c r="E33" s="233">
        <v>0</v>
      </c>
      <c r="F33" s="233">
        <v>0</v>
      </c>
      <c r="G33" s="233">
        <v>0</v>
      </c>
      <c r="H33" s="233">
        <v>0</v>
      </c>
      <c r="I33" s="233">
        <v>0</v>
      </c>
      <c r="J33" s="233">
        <v>0</v>
      </c>
      <c r="K33" s="233">
        <v>0</v>
      </c>
      <c r="L33" s="233">
        <v>0</v>
      </c>
      <c r="M33" s="231">
        <f t="shared" si="2"/>
        <v>0</v>
      </c>
      <c r="N33" s="253"/>
      <c r="O33">
        <v>229</v>
      </c>
    </row>
    <row r="34" spans="1:15" customFormat="1" ht="25.5" customHeight="1" x14ac:dyDescent="0.25">
      <c r="A34" s="254">
        <v>154</v>
      </c>
      <c r="B34" s="248" t="s">
        <v>374</v>
      </c>
      <c r="C34" s="401"/>
      <c r="D34" s="233">
        <v>0</v>
      </c>
      <c r="E34" s="233">
        <v>0</v>
      </c>
      <c r="F34" s="233">
        <v>0</v>
      </c>
      <c r="G34" s="233">
        <v>0</v>
      </c>
      <c r="H34" s="233">
        <v>0</v>
      </c>
      <c r="I34" s="233">
        <v>0</v>
      </c>
      <c r="J34" s="233">
        <v>0</v>
      </c>
      <c r="K34" s="233">
        <v>0</v>
      </c>
      <c r="L34" s="233">
        <v>0</v>
      </c>
      <c r="M34" s="231">
        <f t="shared" si="2"/>
        <v>0</v>
      </c>
      <c r="N34" s="253"/>
      <c r="O34" s="34" t="s">
        <v>375</v>
      </c>
    </row>
    <row r="35" spans="1:15" customFormat="1" ht="25.5" customHeight="1" x14ac:dyDescent="0.25">
      <c r="A35" s="254">
        <v>155</v>
      </c>
      <c r="B35" s="248" t="s">
        <v>376</v>
      </c>
      <c r="C35" s="401">
        <v>200000</v>
      </c>
      <c r="D35" s="233">
        <v>0</v>
      </c>
      <c r="E35" s="233">
        <v>0</v>
      </c>
      <c r="F35" s="233">
        <v>0</v>
      </c>
      <c r="G35" s="233">
        <v>0</v>
      </c>
      <c r="H35" s="233">
        <v>0</v>
      </c>
      <c r="I35" s="233">
        <v>0</v>
      </c>
      <c r="J35" s="233">
        <v>0</v>
      </c>
      <c r="K35" s="233">
        <v>0</v>
      </c>
      <c r="L35" s="233">
        <v>0</v>
      </c>
      <c r="M35" s="231">
        <f t="shared" si="2"/>
        <v>200000</v>
      </c>
      <c r="N35" s="253"/>
      <c r="O35">
        <v>202</v>
      </c>
    </row>
    <row r="36" spans="1:15" customFormat="1" ht="25.5" customHeight="1" x14ac:dyDescent="0.25">
      <c r="A36" s="254">
        <v>159</v>
      </c>
      <c r="B36" s="248" t="s">
        <v>377</v>
      </c>
      <c r="C36" s="233">
        <v>500000</v>
      </c>
      <c r="D36" s="233">
        <v>0</v>
      </c>
      <c r="E36" s="233">
        <v>0</v>
      </c>
      <c r="F36" s="233">
        <v>0</v>
      </c>
      <c r="G36" s="233">
        <v>0</v>
      </c>
      <c r="H36" s="233">
        <v>0</v>
      </c>
      <c r="I36" s="233">
        <v>0</v>
      </c>
      <c r="J36" s="233">
        <v>0</v>
      </c>
      <c r="K36" s="233">
        <v>0</v>
      </c>
      <c r="L36" s="233">
        <v>0</v>
      </c>
      <c r="M36" s="231">
        <f t="shared" si="2"/>
        <v>500000</v>
      </c>
      <c r="N36" s="253"/>
      <c r="O36">
        <v>204</v>
      </c>
    </row>
    <row r="37" spans="1:15" customFormat="1" ht="25.5" customHeight="1" x14ac:dyDescent="0.25">
      <c r="A37" s="241">
        <v>1600</v>
      </c>
      <c r="B37" s="203" t="s">
        <v>378</v>
      </c>
      <c r="C37" s="230">
        <f t="shared" ref="C37:N37" si="7">SUM(C38)</f>
        <v>3000000</v>
      </c>
      <c r="D37" s="230">
        <f t="shared" si="7"/>
        <v>0</v>
      </c>
      <c r="E37" s="230">
        <f t="shared" si="7"/>
        <v>0</v>
      </c>
      <c r="F37" s="230">
        <f t="shared" si="7"/>
        <v>0</v>
      </c>
      <c r="G37" s="230">
        <f t="shared" si="7"/>
        <v>0</v>
      </c>
      <c r="H37" s="230">
        <f t="shared" si="7"/>
        <v>0</v>
      </c>
      <c r="I37" s="230">
        <f t="shared" si="7"/>
        <v>0</v>
      </c>
      <c r="J37" s="230">
        <f t="shared" si="7"/>
        <v>0</v>
      </c>
      <c r="K37" s="230">
        <f t="shared" si="7"/>
        <v>0</v>
      </c>
      <c r="L37" s="230">
        <f t="shared" si="7"/>
        <v>0</v>
      </c>
      <c r="M37" s="230">
        <f t="shared" si="2"/>
        <v>3000000</v>
      </c>
      <c r="N37" s="257">
        <f t="shared" si="7"/>
        <v>0</v>
      </c>
      <c r="O37">
        <v>206</v>
      </c>
    </row>
    <row r="38" spans="1:15" customFormat="1" ht="30" customHeight="1" x14ac:dyDescent="0.25">
      <c r="A38" s="254">
        <v>161</v>
      </c>
      <c r="B38" s="248" t="s">
        <v>379</v>
      </c>
      <c r="C38" s="233">
        <v>3000000</v>
      </c>
      <c r="D38" s="233">
        <v>0</v>
      </c>
      <c r="E38" s="233">
        <v>0</v>
      </c>
      <c r="F38" s="233">
        <v>0</v>
      </c>
      <c r="G38" s="233">
        <v>0</v>
      </c>
      <c r="H38" s="233">
        <v>0</v>
      </c>
      <c r="I38" s="233">
        <v>0</v>
      </c>
      <c r="J38" s="233">
        <v>0</v>
      </c>
      <c r="K38" s="233">
        <v>0</v>
      </c>
      <c r="L38" s="233">
        <v>0</v>
      </c>
      <c r="M38" s="231">
        <f t="shared" si="2"/>
        <v>3000000</v>
      </c>
      <c r="N38" s="253"/>
      <c r="O38">
        <v>208</v>
      </c>
    </row>
    <row r="39" spans="1:15" customFormat="1" ht="25.5" customHeight="1" x14ac:dyDescent="0.25">
      <c r="A39" s="258">
        <v>1700</v>
      </c>
      <c r="B39" s="242" t="s">
        <v>380</v>
      </c>
      <c r="C39" s="230">
        <f t="shared" ref="C39:N39" si="8">SUM(C40:C41)</f>
        <v>7713504</v>
      </c>
      <c r="D39" s="230">
        <f>SUM(D40:D41)</f>
        <v>0</v>
      </c>
      <c r="E39" s="230">
        <f t="shared" si="8"/>
        <v>0</v>
      </c>
      <c r="F39" s="230">
        <f t="shared" si="8"/>
        <v>0</v>
      </c>
      <c r="G39" s="230">
        <f t="shared" si="8"/>
        <v>0</v>
      </c>
      <c r="H39" s="230">
        <f t="shared" si="8"/>
        <v>0</v>
      </c>
      <c r="I39" s="230">
        <f t="shared" si="8"/>
        <v>0</v>
      </c>
      <c r="J39" s="230">
        <f t="shared" si="8"/>
        <v>0</v>
      </c>
      <c r="K39" s="230">
        <f t="shared" si="8"/>
        <v>0</v>
      </c>
      <c r="L39" s="230">
        <f t="shared" si="8"/>
        <v>0</v>
      </c>
      <c r="M39" s="230">
        <f t="shared" si="2"/>
        <v>7713504</v>
      </c>
      <c r="N39" s="257">
        <f t="shared" si="8"/>
        <v>0</v>
      </c>
      <c r="O39">
        <v>210</v>
      </c>
    </row>
    <row r="40" spans="1:15" customFormat="1" ht="25.5" customHeight="1" x14ac:dyDescent="0.25">
      <c r="A40" s="254">
        <v>171</v>
      </c>
      <c r="B40" s="248" t="s">
        <v>381</v>
      </c>
      <c r="C40" s="233">
        <v>7713504</v>
      </c>
      <c r="D40" s="233">
        <v>0</v>
      </c>
      <c r="E40" s="233">
        <v>0</v>
      </c>
      <c r="F40" s="233">
        <v>0</v>
      </c>
      <c r="G40" s="233">
        <v>0</v>
      </c>
      <c r="H40" s="233">
        <v>0</v>
      </c>
      <c r="I40" s="233">
        <v>0</v>
      </c>
      <c r="J40" s="233">
        <v>0</v>
      </c>
      <c r="K40" s="233">
        <v>0</v>
      </c>
      <c r="L40" s="233">
        <v>0</v>
      </c>
      <c r="M40" s="231">
        <f t="shared" si="2"/>
        <v>7713504</v>
      </c>
      <c r="N40" s="253"/>
      <c r="O40">
        <v>212</v>
      </c>
    </row>
    <row r="41" spans="1:15" customFormat="1" ht="25.5" customHeight="1" x14ac:dyDescent="0.25">
      <c r="A41" s="254">
        <v>172</v>
      </c>
      <c r="B41" s="248" t="s">
        <v>382</v>
      </c>
      <c r="C41" s="233">
        <v>0</v>
      </c>
      <c r="D41" s="233">
        <v>0</v>
      </c>
      <c r="E41" s="233">
        <v>0</v>
      </c>
      <c r="F41" s="233">
        <v>0</v>
      </c>
      <c r="G41" s="233">
        <v>0</v>
      </c>
      <c r="H41" s="233">
        <v>0</v>
      </c>
      <c r="I41" s="233">
        <v>0</v>
      </c>
      <c r="J41" s="233">
        <v>0</v>
      </c>
      <c r="K41" s="233">
        <v>0</v>
      </c>
      <c r="L41" s="233">
        <v>0</v>
      </c>
      <c r="M41" s="231">
        <f t="shared" si="2"/>
        <v>0</v>
      </c>
      <c r="N41" s="253"/>
      <c r="O41">
        <v>214</v>
      </c>
    </row>
    <row r="42" spans="1:15" customFormat="1" ht="25.5" customHeight="1" x14ac:dyDescent="0.25">
      <c r="A42" s="239">
        <v>2000</v>
      </c>
      <c r="B42" s="240" t="s">
        <v>54</v>
      </c>
      <c r="C42" s="229">
        <f t="shared" ref="C42:N42" si="9">C43+C52+C56+C66+C76+C84+C87+C93+C97</f>
        <v>25397110</v>
      </c>
      <c r="D42" s="229">
        <f>D43+D52+D56+D66+D76+D84+D87+D93+D97</f>
        <v>0</v>
      </c>
      <c r="E42" s="229">
        <f t="shared" si="9"/>
        <v>0</v>
      </c>
      <c r="F42" s="229">
        <f t="shared" si="9"/>
        <v>0</v>
      </c>
      <c r="G42" s="229">
        <f t="shared" si="9"/>
        <v>0</v>
      </c>
      <c r="H42" s="229">
        <f t="shared" si="9"/>
        <v>0</v>
      </c>
      <c r="I42" s="229">
        <f t="shared" si="9"/>
        <v>0</v>
      </c>
      <c r="J42" s="229">
        <f t="shared" si="9"/>
        <v>0</v>
      </c>
      <c r="K42" s="229">
        <f t="shared" si="9"/>
        <v>0</v>
      </c>
      <c r="L42" s="229">
        <f t="shared" si="9"/>
        <v>0</v>
      </c>
      <c r="M42" s="229">
        <f t="shared" si="2"/>
        <v>25397110</v>
      </c>
      <c r="N42" s="259">
        <f t="shared" si="9"/>
        <v>0</v>
      </c>
      <c r="O42">
        <v>216</v>
      </c>
    </row>
    <row r="43" spans="1:15" customFormat="1" ht="30" x14ac:dyDescent="0.25">
      <c r="A43" s="241">
        <v>2100</v>
      </c>
      <c r="B43" s="242" t="s">
        <v>383</v>
      </c>
      <c r="C43" s="230">
        <f t="shared" ref="C43:N43" si="10">SUM(C44:C51)</f>
        <v>3496504</v>
      </c>
      <c r="D43" s="230">
        <f>SUM(D44:D51)</f>
        <v>0</v>
      </c>
      <c r="E43" s="230">
        <f t="shared" si="10"/>
        <v>0</v>
      </c>
      <c r="F43" s="230">
        <f t="shared" si="10"/>
        <v>0</v>
      </c>
      <c r="G43" s="230">
        <f t="shared" si="10"/>
        <v>0</v>
      </c>
      <c r="H43" s="230">
        <f t="shared" si="10"/>
        <v>0</v>
      </c>
      <c r="I43" s="230">
        <f t="shared" si="10"/>
        <v>0</v>
      </c>
      <c r="J43" s="230">
        <f t="shared" si="10"/>
        <v>0</v>
      </c>
      <c r="K43" s="230">
        <f t="shared" si="10"/>
        <v>0</v>
      </c>
      <c r="L43" s="230">
        <f t="shared" si="10"/>
        <v>0</v>
      </c>
      <c r="M43" s="230">
        <f t="shared" si="2"/>
        <v>3496504</v>
      </c>
      <c r="N43" s="257">
        <f t="shared" si="10"/>
        <v>0</v>
      </c>
      <c r="O43">
        <v>224</v>
      </c>
    </row>
    <row r="44" spans="1:15" customFormat="1" ht="25.5" customHeight="1" x14ac:dyDescent="0.25">
      <c r="A44" s="254">
        <v>211</v>
      </c>
      <c r="B44" s="248" t="s">
        <v>384</v>
      </c>
      <c r="C44" s="401">
        <v>760404</v>
      </c>
      <c r="D44" s="233">
        <v>0</v>
      </c>
      <c r="E44" s="233">
        <v>0</v>
      </c>
      <c r="F44" s="233">
        <v>0</v>
      </c>
      <c r="G44" s="233">
        <v>0</v>
      </c>
      <c r="H44" s="233">
        <v>0</v>
      </c>
      <c r="I44" s="233">
        <v>0</v>
      </c>
      <c r="J44" s="233">
        <v>0</v>
      </c>
      <c r="K44" s="233">
        <v>0</v>
      </c>
      <c r="L44" s="233">
        <v>0</v>
      </c>
      <c r="M44" s="231">
        <f t="shared" si="2"/>
        <v>760404</v>
      </c>
      <c r="N44" s="253"/>
      <c r="O44">
        <v>226</v>
      </c>
    </row>
    <row r="45" spans="1:15" customFormat="1" ht="25.5" customHeight="1" x14ac:dyDescent="0.25">
      <c r="A45" s="254">
        <v>212</v>
      </c>
      <c r="B45" s="248" t="s">
        <v>385</v>
      </c>
      <c r="C45" s="401">
        <v>511344</v>
      </c>
      <c r="D45" s="233">
        <v>0</v>
      </c>
      <c r="E45" s="233">
        <v>0</v>
      </c>
      <c r="F45" s="233">
        <v>0</v>
      </c>
      <c r="G45" s="233">
        <v>0</v>
      </c>
      <c r="H45" s="233">
        <v>0</v>
      </c>
      <c r="I45" s="233">
        <v>0</v>
      </c>
      <c r="J45" s="233">
        <v>0</v>
      </c>
      <c r="K45" s="233">
        <v>0</v>
      </c>
      <c r="L45" s="233">
        <v>0</v>
      </c>
      <c r="M45" s="231">
        <f t="shared" si="2"/>
        <v>511344</v>
      </c>
      <c r="N45" s="253"/>
      <c r="O45">
        <v>228</v>
      </c>
    </row>
    <row r="46" spans="1:15" customFormat="1" ht="25.5" customHeight="1" x14ac:dyDescent="0.25">
      <c r="A46" s="254">
        <v>213</v>
      </c>
      <c r="B46" s="248" t="s">
        <v>386</v>
      </c>
      <c r="C46" s="401">
        <v>5000</v>
      </c>
      <c r="D46" s="233">
        <v>0</v>
      </c>
      <c r="E46" s="233">
        <v>0</v>
      </c>
      <c r="F46" s="233">
        <v>0</v>
      </c>
      <c r="G46" s="233">
        <v>0</v>
      </c>
      <c r="H46" s="233">
        <v>0</v>
      </c>
      <c r="I46" s="233">
        <v>0</v>
      </c>
      <c r="J46" s="233">
        <v>0</v>
      </c>
      <c r="K46" s="233">
        <v>0</v>
      </c>
      <c r="L46" s="233">
        <v>0</v>
      </c>
      <c r="M46" s="231">
        <f t="shared" si="2"/>
        <v>5000</v>
      </c>
      <c r="N46" s="253"/>
      <c r="O46">
        <v>230</v>
      </c>
    </row>
    <row r="47" spans="1:15" customFormat="1" ht="34.5" customHeight="1" x14ac:dyDescent="0.25">
      <c r="A47" s="254">
        <v>214</v>
      </c>
      <c r="B47" s="248" t="s">
        <v>387</v>
      </c>
      <c r="C47" s="401">
        <v>18804</v>
      </c>
      <c r="D47" s="233">
        <v>0</v>
      </c>
      <c r="E47" s="233">
        <v>0</v>
      </c>
      <c r="F47" s="233">
        <v>0</v>
      </c>
      <c r="G47" s="233">
        <v>0</v>
      </c>
      <c r="H47" s="233">
        <v>0</v>
      </c>
      <c r="I47" s="233">
        <v>0</v>
      </c>
      <c r="J47" s="233">
        <v>0</v>
      </c>
      <c r="K47" s="233">
        <v>0</v>
      </c>
      <c r="L47" s="233">
        <v>0</v>
      </c>
      <c r="M47" s="231">
        <f t="shared" si="2"/>
        <v>18804</v>
      </c>
      <c r="N47" s="253"/>
    </row>
    <row r="48" spans="1:15" customFormat="1" ht="25.5" customHeight="1" x14ac:dyDescent="0.25">
      <c r="A48" s="254">
        <v>215</v>
      </c>
      <c r="B48" s="248" t="s">
        <v>388</v>
      </c>
      <c r="C48" s="401">
        <v>19200</v>
      </c>
      <c r="D48" s="233">
        <v>0</v>
      </c>
      <c r="E48" s="233">
        <v>0</v>
      </c>
      <c r="F48" s="233">
        <v>0</v>
      </c>
      <c r="G48" s="233">
        <v>0</v>
      </c>
      <c r="H48" s="233">
        <v>0</v>
      </c>
      <c r="I48" s="233">
        <v>0</v>
      </c>
      <c r="J48" s="233">
        <v>0</v>
      </c>
      <c r="K48" s="233">
        <v>0</v>
      </c>
      <c r="L48" s="233">
        <v>0</v>
      </c>
      <c r="M48" s="231">
        <f t="shared" si="2"/>
        <v>19200</v>
      </c>
      <c r="N48" s="253"/>
      <c r="O48">
        <v>301</v>
      </c>
    </row>
    <row r="49" spans="1:15" customFormat="1" ht="25.5" customHeight="1" x14ac:dyDescent="0.25">
      <c r="A49" s="254">
        <v>216</v>
      </c>
      <c r="B49" s="248" t="s">
        <v>389</v>
      </c>
      <c r="C49" s="401">
        <v>847756</v>
      </c>
      <c r="D49" s="233">
        <v>0</v>
      </c>
      <c r="E49" s="233">
        <v>0</v>
      </c>
      <c r="F49" s="233">
        <v>0</v>
      </c>
      <c r="G49" s="233">
        <v>0</v>
      </c>
      <c r="H49" s="233">
        <v>0</v>
      </c>
      <c r="I49" s="233">
        <v>0</v>
      </c>
      <c r="J49" s="233">
        <v>0</v>
      </c>
      <c r="K49" s="233">
        <v>0</v>
      </c>
      <c r="L49" s="233">
        <v>0</v>
      </c>
      <c r="M49" s="231">
        <f t="shared" si="2"/>
        <v>847756</v>
      </c>
      <c r="N49" s="253"/>
      <c r="O49">
        <v>302</v>
      </c>
    </row>
    <row r="50" spans="1:15" customFormat="1" ht="25.5" customHeight="1" x14ac:dyDescent="0.25">
      <c r="A50" s="254">
        <v>217</v>
      </c>
      <c r="B50" s="248" t="s">
        <v>390</v>
      </c>
      <c r="C50" s="401">
        <v>4350</v>
      </c>
      <c r="D50" s="233">
        <v>0</v>
      </c>
      <c r="E50" s="233">
        <v>0</v>
      </c>
      <c r="F50" s="233">
        <v>0</v>
      </c>
      <c r="G50" s="233">
        <v>0</v>
      </c>
      <c r="H50" s="233">
        <v>0</v>
      </c>
      <c r="I50" s="233">
        <v>0</v>
      </c>
      <c r="J50" s="233">
        <v>0</v>
      </c>
      <c r="K50" s="233">
        <v>0</v>
      </c>
      <c r="L50" s="233">
        <v>0</v>
      </c>
      <c r="M50" s="231">
        <f t="shared" si="2"/>
        <v>4350</v>
      </c>
      <c r="N50" s="253"/>
      <c r="O50">
        <v>303</v>
      </c>
    </row>
    <row r="51" spans="1:15" customFormat="1" ht="39.75" customHeight="1" x14ac:dyDescent="0.25">
      <c r="A51" s="254">
        <v>218</v>
      </c>
      <c r="B51" s="248" t="s">
        <v>391</v>
      </c>
      <c r="C51" s="401">
        <v>1329646</v>
      </c>
      <c r="D51" s="233">
        <v>0</v>
      </c>
      <c r="E51" s="233">
        <v>0</v>
      </c>
      <c r="F51" s="233">
        <v>0</v>
      </c>
      <c r="G51" s="233">
        <v>0</v>
      </c>
      <c r="H51" s="233">
        <v>0</v>
      </c>
      <c r="I51" s="233">
        <v>0</v>
      </c>
      <c r="J51" s="233">
        <v>0</v>
      </c>
      <c r="K51" s="233">
        <v>0</v>
      </c>
      <c r="L51" s="233">
        <v>0</v>
      </c>
      <c r="M51" s="231">
        <f t="shared" si="2"/>
        <v>1329646</v>
      </c>
      <c r="N51" s="253"/>
      <c r="O51">
        <v>304</v>
      </c>
    </row>
    <row r="52" spans="1:15" customFormat="1" ht="25.5" customHeight="1" x14ac:dyDescent="0.25">
      <c r="A52" s="241">
        <v>2200</v>
      </c>
      <c r="B52" s="242" t="s">
        <v>392</v>
      </c>
      <c r="C52" s="230">
        <f t="shared" ref="C52:N52" si="11">SUM(C53:C55)</f>
        <v>651868</v>
      </c>
      <c r="D52" s="230">
        <f>SUM(D53:D55)</f>
        <v>0</v>
      </c>
      <c r="E52" s="230">
        <f t="shared" si="11"/>
        <v>0</v>
      </c>
      <c r="F52" s="230">
        <f t="shared" si="11"/>
        <v>0</v>
      </c>
      <c r="G52" s="230">
        <f t="shared" si="11"/>
        <v>0</v>
      </c>
      <c r="H52" s="230">
        <f t="shared" si="11"/>
        <v>0</v>
      </c>
      <c r="I52" s="230">
        <f t="shared" si="11"/>
        <v>0</v>
      </c>
      <c r="J52" s="230">
        <f t="shared" si="11"/>
        <v>0</v>
      </c>
      <c r="K52" s="230">
        <f t="shared" si="11"/>
        <v>0</v>
      </c>
      <c r="L52" s="230">
        <f t="shared" si="11"/>
        <v>0</v>
      </c>
      <c r="M52" s="230">
        <f t="shared" si="2"/>
        <v>651868</v>
      </c>
      <c r="N52" s="257">
        <f t="shared" si="11"/>
        <v>0</v>
      </c>
      <c r="O52">
        <v>305</v>
      </c>
    </row>
    <row r="53" spans="1:15" customFormat="1" ht="25.5" customHeight="1" x14ac:dyDescent="0.25">
      <c r="A53" s="254">
        <v>221</v>
      </c>
      <c r="B53" s="248" t="s">
        <v>393</v>
      </c>
      <c r="C53" s="233">
        <v>564198</v>
      </c>
      <c r="D53" s="233">
        <v>0</v>
      </c>
      <c r="E53" s="233">
        <v>0</v>
      </c>
      <c r="F53" s="233">
        <v>0</v>
      </c>
      <c r="G53" s="233">
        <v>0</v>
      </c>
      <c r="H53" s="233">
        <v>0</v>
      </c>
      <c r="I53" s="233">
        <v>0</v>
      </c>
      <c r="J53" s="233">
        <v>0</v>
      </c>
      <c r="K53" s="233">
        <v>0</v>
      </c>
      <c r="L53" s="233">
        <v>0</v>
      </c>
      <c r="M53" s="231">
        <f t="shared" si="2"/>
        <v>564198</v>
      </c>
      <c r="N53" s="253"/>
      <c r="O53">
        <v>306</v>
      </c>
    </row>
    <row r="54" spans="1:15" customFormat="1" ht="25.5" customHeight="1" x14ac:dyDescent="0.25">
      <c r="A54" s="254">
        <v>222</v>
      </c>
      <c r="B54" s="248" t="s">
        <v>394</v>
      </c>
      <c r="C54" s="233">
        <v>77050</v>
      </c>
      <c r="D54" s="233">
        <v>0</v>
      </c>
      <c r="E54" s="233">
        <v>0</v>
      </c>
      <c r="F54" s="233">
        <v>0</v>
      </c>
      <c r="G54" s="233">
        <v>0</v>
      </c>
      <c r="H54" s="233">
        <v>0</v>
      </c>
      <c r="I54" s="233">
        <v>0</v>
      </c>
      <c r="J54" s="233">
        <v>0</v>
      </c>
      <c r="K54" s="233">
        <v>0</v>
      </c>
      <c r="L54" s="233">
        <v>0</v>
      </c>
      <c r="M54" s="231">
        <f t="shared" si="2"/>
        <v>77050</v>
      </c>
      <c r="N54" s="253"/>
      <c r="O54">
        <v>307</v>
      </c>
    </row>
    <row r="55" spans="1:15" customFormat="1" ht="25.5" customHeight="1" x14ac:dyDescent="0.25">
      <c r="A55" s="254">
        <v>223</v>
      </c>
      <c r="B55" s="248" t="s">
        <v>395</v>
      </c>
      <c r="C55" s="233">
        <v>10620</v>
      </c>
      <c r="D55" s="233">
        <v>0</v>
      </c>
      <c r="E55" s="233">
        <v>0</v>
      </c>
      <c r="F55" s="233">
        <v>0</v>
      </c>
      <c r="G55" s="233">
        <v>0</v>
      </c>
      <c r="H55" s="233">
        <v>0</v>
      </c>
      <c r="I55" s="233">
        <v>0</v>
      </c>
      <c r="J55" s="233">
        <v>0</v>
      </c>
      <c r="K55" s="233">
        <v>0</v>
      </c>
      <c r="L55" s="233">
        <v>0</v>
      </c>
      <c r="M55" s="231">
        <f t="shared" si="2"/>
        <v>10620</v>
      </c>
      <c r="N55" s="253"/>
      <c r="O55">
        <v>308</v>
      </c>
    </row>
    <row r="56" spans="1:15" customFormat="1" ht="30" x14ac:dyDescent="0.25">
      <c r="A56" s="241">
        <v>2300</v>
      </c>
      <c r="B56" s="242" t="s">
        <v>396</v>
      </c>
      <c r="C56" s="230">
        <f t="shared" ref="C56:N56" si="12">SUM(C57:C65)</f>
        <v>0</v>
      </c>
      <c r="D56" s="230">
        <f>SUM(D57:D65)</f>
        <v>0</v>
      </c>
      <c r="E56" s="230">
        <f t="shared" si="12"/>
        <v>0</v>
      </c>
      <c r="F56" s="230">
        <f t="shared" si="12"/>
        <v>0</v>
      </c>
      <c r="G56" s="230">
        <f t="shared" si="12"/>
        <v>0</v>
      </c>
      <c r="H56" s="230">
        <f t="shared" si="12"/>
        <v>0</v>
      </c>
      <c r="I56" s="230">
        <f t="shared" si="12"/>
        <v>0</v>
      </c>
      <c r="J56" s="230">
        <f t="shared" si="12"/>
        <v>0</v>
      </c>
      <c r="K56" s="230">
        <f t="shared" si="12"/>
        <v>0</v>
      </c>
      <c r="L56" s="230">
        <f t="shared" si="12"/>
        <v>0</v>
      </c>
      <c r="M56" s="230">
        <f t="shared" si="2"/>
        <v>0</v>
      </c>
      <c r="N56" s="257">
        <f t="shared" si="12"/>
        <v>0</v>
      </c>
      <c r="O56">
        <v>309</v>
      </c>
    </row>
    <row r="57" spans="1:15" customFormat="1" ht="25.5" x14ac:dyDescent="0.25">
      <c r="A57" s="254">
        <v>231</v>
      </c>
      <c r="B57" s="248" t="s">
        <v>397</v>
      </c>
      <c r="C57" s="233">
        <v>0</v>
      </c>
      <c r="D57" s="233">
        <v>0</v>
      </c>
      <c r="E57" s="233">
        <v>0</v>
      </c>
      <c r="F57" s="233">
        <v>0</v>
      </c>
      <c r="G57" s="233">
        <v>0</v>
      </c>
      <c r="H57" s="233">
        <v>0</v>
      </c>
      <c r="I57" s="233">
        <v>0</v>
      </c>
      <c r="J57" s="233">
        <v>0</v>
      </c>
      <c r="K57" s="233">
        <v>0</v>
      </c>
      <c r="L57" s="233">
        <v>0</v>
      </c>
      <c r="M57" s="231">
        <f t="shared" si="2"/>
        <v>0</v>
      </c>
      <c r="N57" s="253"/>
      <c r="O57">
        <v>310</v>
      </c>
    </row>
    <row r="58" spans="1:15" customFormat="1" ht="25.5" customHeight="1" x14ac:dyDescent="0.25">
      <c r="A58" s="254">
        <v>232</v>
      </c>
      <c r="B58" s="248" t="s">
        <v>398</v>
      </c>
      <c r="C58" s="233">
        <v>0</v>
      </c>
      <c r="D58" s="233">
        <v>0</v>
      </c>
      <c r="E58" s="233">
        <v>0</v>
      </c>
      <c r="F58" s="233">
        <v>0</v>
      </c>
      <c r="G58" s="233">
        <v>0</v>
      </c>
      <c r="H58" s="233">
        <v>0</v>
      </c>
      <c r="I58" s="233">
        <v>0</v>
      </c>
      <c r="J58" s="233">
        <v>0</v>
      </c>
      <c r="K58" s="233">
        <v>0</v>
      </c>
      <c r="L58" s="233">
        <v>0</v>
      </c>
      <c r="M58" s="231">
        <f t="shared" si="2"/>
        <v>0</v>
      </c>
      <c r="N58" s="253"/>
      <c r="O58">
        <v>311</v>
      </c>
    </row>
    <row r="59" spans="1:15" customFormat="1" ht="25.5" x14ac:dyDescent="0.25">
      <c r="A59" s="254">
        <v>233</v>
      </c>
      <c r="B59" s="248" t="s">
        <v>399</v>
      </c>
      <c r="C59" s="233">
        <v>0</v>
      </c>
      <c r="D59" s="233">
        <v>0</v>
      </c>
      <c r="E59" s="233">
        <v>0</v>
      </c>
      <c r="F59" s="233">
        <v>0</v>
      </c>
      <c r="G59" s="233">
        <v>0</v>
      </c>
      <c r="H59" s="233">
        <v>0</v>
      </c>
      <c r="I59" s="233">
        <v>0</v>
      </c>
      <c r="J59" s="233">
        <v>0</v>
      </c>
      <c r="K59" s="233">
        <v>0</v>
      </c>
      <c r="L59" s="233">
        <v>0</v>
      </c>
      <c r="M59" s="231">
        <f t="shared" si="2"/>
        <v>0</v>
      </c>
      <c r="N59" s="253"/>
      <c r="O59">
        <v>312</v>
      </c>
    </row>
    <row r="60" spans="1:15" customFormat="1" ht="25.5" x14ac:dyDescent="0.25">
      <c r="A60" s="254">
        <v>234</v>
      </c>
      <c r="B60" s="248" t="s">
        <v>400</v>
      </c>
      <c r="C60" s="233">
        <v>0</v>
      </c>
      <c r="D60" s="233">
        <v>0</v>
      </c>
      <c r="E60" s="233">
        <v>0</v>
      </c>
      <c r="F60" s="233">
        <v>0</v>
      </c>
      <c r="G60" s="233">
        <v>0</v>
      </c>
      <c r="H60" s="233">
        <v>0</v>
      </c>
      <c r="I60" s="233">
        <v>0</v>
      </c>
      <c r="J60" s="233">
        <v>0</v>
      </c>
      <c r="K60" s="233">
        <v>0</v>
      </c>
      <c r="L60" s="233">
        <v>0</v>
      </c>
      <c r="M60" s="231">
        <f t="shared" si="2"/>
        <v>0</v>
      </c>
      <c r="N60" s="253"/>
      <c r="O60">
        <v>313</v>
      </c>
    </row>
    <row r="61" spans="1:15" customFormat="1" ht="25.5" x14ac:dyDescent="0.25">
      <c r="A61" s="254">
        <v>235</v>
      </c>
      <c r="B61" s="248" t="s">
        <v>401</v>
      </c>
      <c r="C61" s="233">
        <v>0</v>
      </c>
      <c r="D61" s="233">
        <v>0</v>
      </c>
      <c r="E61" s="233">
        <v>0</v>
      </c>
      <c r="F61" s="233">
        <v>0</v>
      </c>
      <c r="G61" s="233">
        <v>0</v>
      </c>
      <c r="H61" s="233">
        <v>0</v>
      </c>
      <c r="I61" s="233">
        <v>0</v>
      </c>
      <c r="J61" s="233">
        <v>0</v>
      </c>
      <c r="K61" s="233">
        <v>0</v>
      </c>
      <c r="L61" s="233">
        <v>0</v>
      </c>
      <c r="M61" s="231">
        <f t="shared" si="2"/>
        <v>0</v>
      </c>
      <c r="N61" s="253"/>
      <c r="O61">
        <v>314</v>
      </c>
    </row>
    <row r="62" spans="1:15" customFormat="1" ht="25.5" x14ac:dyDescent="0.25">
      <c r="A62" s="254">
        <v>236</v>
      </c>
      <c r="B62" s="248" t="s">
        <v>402</v>
      </c>
      <c r="C62" s="233">
        <v>0</v>
      </c>
      <c r="D62" s="233">
        <v>0</v>
      </c>
      <c r="E62" s="233">
        <v>0</v>
      </c>
      <c r="F62" s="233">
        <v>0</v>
      </c>
      <c r="G62" s="233">
        <v>0</v>
      </c>
      <c r="H62" s="233">
        <v>0</v>
      </c>
      <c r="I62" s="233">
        <v>0</v>
      </c>
      <c r="J62" s="233">
        <v>0</v>
      </c>
      <c r="K62" s="233">
        <v>0</v>
      </c>
      <c r="L62" s="233">
        <v>0</v>
      </c>
      <c r="M62" s="231">
        <f t="shared" si="2"/>
        <v>0</v>
      </c>
      <c r="N62" s="253"/>
      <c r="O62">
        <v>315</v>
      </c>
    </row>
    <row r="63" spans="1:15" customFormat="1" ht="25.5" x14ac:dyDescent="0.25">
      <c r="A63" s="254">
        <v>237</v>
      </c>
      <c r="B63" s="248" t="s">
        <v>403</v>
      </c>
      <c r="C63" s="233">
        <v>0</v>
      </c>
      <c r="D63" s="233">
        <v>0</v>
      </c>
      <c r="E63" s="233">
        <v>0</v>
      </c>
      <c r="F63" s="233">
        <v>0</v>
      </c>
      <c r="G63" s="233">
        <v>0</v>
      </c>
      <c r="H63" s="233">
        <v>0</v>
      </c>
      <c r="I63" s="233">
        <v>0</v>
      </c>
      <c r="J63" s="233">
        <v>0</v>
      </c>
      <c r="K63" s="233">
        <v>0</v>
      </c>
      <c r="L63" s="233">
        <v>0</v>
      </c>
      <c r="M63" s="231">
        <f t="shared" si="2"/>
        <v>0</v>
      </c>
      <c r="N63" s="253"/>
      <c r="O63">
        <v>316</v>
      </c>
    </row>
    <row r="64" spans="1:15" customFormat="1" ht="25.5" customHeight="1" x14ac:dyDescent="0.25">
      <c r="A64" s="254">
        <v>238</v>
      </c>
      <c r="B64" s="248" t="s">
        <v>404</v>
      </c>
      <c r="C64" s="233">
        <v>0</v>
      </c>
      <c r="D64" s="233">
        <v>0</v>
      </c>
      <c r="E64" s="233">
        <v>0</v>
      </c>
      <c r="F64" s="233">
        <v>0</v>
      </c>
      <c r="G64" s="233">
        <v>0</v>
      </c>
      <c r="H64" s="233">
        <v>0</v>
      </c>
      <c r="I64" s="233">
        <v>0</v>
      </c>
      <c r="J64" s="233">
        <v>0</v>
      </c>
      <c r="K64" s="233">
        <v>0</v>
      </c>
      <c r="L64" s="233">
        <v>0</v>
      </c>
      <c r="M64" s="231">
        <f t="shared" si="2"/>
        <v>0</v>
      </c>
      <c r="N64" s="253"/>
      <c r="O64">
        <v>317</v>
      </c>
    </row>
    <row r="65" spans="1:15" customFormat="1" ht="25.5" customHeight="1" x14ac:dyDescent="0.25">
      <c r="A65" s="254">
        <v>239</v>
      </c>
      <c r="B65" s="248" t="s">
        <v>405</v>
      </c>
      <c r="C65" s="233">
        <v>0</v>
      </c>
      <c r="D65" s="233">
        <v>0</v>
      </c>
      <c r="E65" s="233">
        <v>0</v>
      </c>
      <c r="F65" s="233">
        <v>0</v>
      </c>
      <c r="G65" s="233">
        <v>0</v>
      </c>
      <c r="H65" s="233">
        <v>0</v>
      </c>
      <c r="I65" s="233">
        <v>0</v>
      </c>
      <c r="J65" s="233">
        <v>0</v>
      </c>
      <c r="K65" s="233">
        <v>0</v>
      </c>
      <c r="L65" s="233">
        <v>0</v>
      </c>
      <c r="M65" s="231">
        <f t="shared" si="2"/>
        <v>0</v>
      </c>
      <c r="N65" s="253"/>
      <c r="O65">
        <v>399</v>
      </c>
    </row>
    <row r="66" spans="1:15" customFormat="1" ht="30" x14ac:dyDescent="0.25">
      <c r="A66" s="241">
        <v>2400</v>
      </c>
      <c r="B66" s="242" t="s">
        <v>406</v>
      </c>
      <c r="C66" s="230">
        <f t="shared" ref="C66:N66" si="13">SUM(C67:C75)</f>
        <v>4907636</v>
      </c>
      <c r="D66" s="230">
        <f>SUM(D67:D75)</f>
        <v>0</v>
      </c>
      <c r="E66" s="230">
        <f t="shared" si="13"/>
        <v>0</v>
      </c>
      <c r="F66" s="230">
        <f t="shared" si="13"/>
        <v>0</v>
      </c>
      <c r="G66" s="230">
        <f t="shared" si="13"/>
        <v>0</v>
      </c>
      <c r="H66" s="230">
        <f t="shared" si="13"/>
        <v>0</v>
      </c>
      <c r="I66" s="230">
        <f t="shared" si="13"/>
        <v>0</v>
      </c>
      <c r="J66" s="230">
        <f t="shared" si="13"/>
        <v>0</v>
      </c>
      <c r="K66" s="230">
        <f t="shared" si="13"/>
        <v>0</v>
      </c>
      <c r="L66" s="230">
        <f t="shared" si="13"/>
        <v>0</v>
      </c>
      <c r="M66" s="230">
        <f t="shared" si="2"/>
        <v>4907636</v>
      </c>
      <c r="N66" s="257">
        <f t="shared" si="13"/>
        <v>0</v>
      </c>
    </row>
    <row r="67" spans="1:15" customFormat="1" ht="25.5" customHeight="1" x14ac:dyDescent="0.25">
      <c r="A67" s="254">
        <v>241</v>
      </c>
      <c r="B67" s="248" t="s">
        <v>407</v>
      </c>
      <c r="C67" s="233">
        <v>0</v>
      </c>
      <c r="D67" s="233">
        <v>0</v>
      </c>
      <c r="E67" s="233">
        <v>0</v>
      </c>
      <c r="F67" s="233">
        <v>0</v>
      </c>
      <c r="G67" s="233">
        <v>0</v>
      </c>
      <c r="H67" s="233">
        <v>0</v>
      </c>
      <c r="I67" s="233">
        <v>0</v>
      </c>
      <c r="J67" s="233">
        <v>0</v>
      </c>
      <c r="K67" s="233">
        <v>0</v>
      </c>
      <c r="L67" s="233">
        <v>0</v>
      </c>
      <c r="M67" s="231">
        <f t="shared" si="2"/>
        <v>0</v>
      </c>
      <c r="N67" s="253"/>
      <c r="O67">
        <v>401</v>
      </c>
    </row>
    <row r="68" spans="1:15" customFormat="1" ht="25.5" customHeight="1" x14ac:dyDescent="0.25">
      <c r="A68" s="254">
        <v>242</v>
      </c>
      <c r="B68" s="248" t="s">
        <v>408</v>
      </c>
      <c r="C68" s="233">
        <v>0</v>
      </c>
      <c r="D68" s="233">
        <v>0</v>
      </c>
      <c r="E68" s="233">
        <v>0</v>
      </c>
      <c r="F68" s="233">
        <v>0</v>
      </c>
      <c r="G68" s="233">
        <v>0</v>
      </c>
      <c r="H68" s="233">
        <v>0</v>
      </c>
      <c r="I68" s="233">
        <v>0</v>
      </c>
      <c r="J68" s="233">
        <v>0</v>
      </c>
      <c r="K68" s="233">
        <v>0</v>
      </c>
      <c r="L68" s="233">
        <v>0</v>
      </c>
      <c r="M68" s="231">
        <f t="shared" si="2"/>
        <v>0</v>
      </c>
      <c r="N68" s="253"/>
      <c r="O68">
        <v>402</v>
      </c>
    </row>
    <row r="69" spans="1:15" customFormat="1" ht="25.5" customHeight="1" x14ac:dyDescent="0.25">
      <c r="A69" s="254">
        <v>243</v>
      </c>
      <c r="B69" s="248" t="s">
        <v>409</v>
      </c>
      <c r="C69" s="233">
        <v>0</v>
      </c>
      <c r="D69" s="233">
        <v>0</v>
      </c>
      <c r="E69" s="233">
        <v>0</v>
      </c>
      <c r="F69" s="233">
        <v>0</v>
      </c>
      <c r="G69" s="233">
        <v>0</v>
      </c>
      <c r="H69" s="233">
        <v>0</v>
      </c>
      <c r="I69" s="233">
        <v>0</v>
      </c>
      <c r="J69" s="233">
        <v>0</v>
      </c>
      <c r="K69" s="233">
        <v>0</v>
      </c>
      <c r="L69" s="233">
        <v>0</v>
      </c>
      <c r="M69" s="231">
        <f t="shared" si="2"/>
        <v>0</v>
      </c>
      <c r="N69" s="253"/>
      <c r="O69">
        <v>403</v>
      </c>
    </row>
    <row r="70" spans="1:15" customFormat="1" ht="25.5" customHeight="1" x14ac:dyDescent="0.25">
      <c r="A70" s="254">
        <v>244</v>
      </c>
      <c r="B70" s="248" t="s">
        <v>410</v>
      </c>
      <c r="C70" s="233">
        <v>0</v>
      </c>
      <c r="D70" s="233">
        <v>0</v>
      </c>
      <c r="E70" s="233">
        <v>0</v>
      </c>
      <c r="F70" s="233">
        <v>0</v>
      </c>
      <c r="G70" s="233">
        <v>0</v>
      </c>
      <c r="H70" s="233">
        <v>0</v>
      </c>
      <c r="I70" s="233">
        <v>0</v>
      </c>
      <c r="J70" s="233">
        <v>0</v>
      </c>
      <c r="K70" s="233">
        <v>0</v>
      </c>
      <c r="L70" s="233">
        <v>0</v>
      </c>
      <c r="M70" s="231">
        <f t="shared" ref="M70:M133" si="14">SUM(C70:L70)</f>
        <v>0</v>
      </c>
      <c r="N70" s="253"/>
      <c r="O70">
        <v>404</v>
      </c>
    </row>
    <row r="71" spans="1:15" customFormat="1" ht="25.5" customHeight="1" x14ac:dyDescent="0.25">
      <c r="A71" s="254">
        <v>245</v>
      </c>
      <c r="B71" s="248" t="s">
        <v>411</v>
      </c>
      <c r="C71" s="233">
        <v>0</v>
      </c>
      <c r="D71" s="233">
        <v>0</v>
      </c>
      <c r="E71" s="233">
        <v>0</v>
      </c>
      <c r="F71" s="233">
        <v>0</v>
      </c>
      <c r="G71" s="233">
        <v>0</v>
      </c>
      <c r="H71" s="233">
        <v>0</v>
      </c>
      <c r="I71" s="233">
        <v>0</v>
      </c>
      <c r="J71" s="233">
        <v>0</v>
      </c>
      <c r="K71" s="233">
        <v>0</v>
      </c>
      <c r="L71" s="233">
        <v>0</v>
      </c>
      <c r="M71" s="231">
        <f t="shared" si="14"/>
        <v>0</v>
      </c>
      <c r="N71" s="253"/>
      <c r="O71">
        <v>405</v>
      </c>
    </row>
    <row r="72" spans="1:15" customFormat="1" ht="25.5" customHeight="1" x14ac:dyDescent="0.25">
      <c r="A72" s="254">
        <v>246</v>
      </c>
      <c r="B72" s="248" t="s">
        <v>412</v>
      </c>
      <c r="C72" s="233">
        <v>806700</v>
      </c>
      <c r="D72" s="233">
        <v>0</v>
      </c>
      <c r="E72" s="233">
        <v>0</v>
      </c>
      <c r="F72" s="233">
        <v>0</v>
      </c>
      <c r="G72" s="233">
        <v>0</v>
      </c>
      <c r="H72" s="233">
        <v>0</v>
      </c>
      <c r="I72" s="233">
        <v>0</v>
      </c>
      <c r="J72" s="233">
        <v>0</v>
      </c>
      <c r="K72" s="233">
        <v>0</v>
      </c>
      <c r="L72" s="233">
        <v>0</v>
      </c>
      <c r="M72" s="231">
        <f t="shared" si="14"/>
        <v>806700</v>
      </c>
      <c r="N72" s="253"/>
      <c r="O72">
        <v>406</v>
      </c>
    </row>
    <row r="73" spans="1:15" customFormat="1" ht="25.5" customHeight="1" x14ac:dyDescent="0.25">
      <c r="A73" s="254">
        <v>247</v>
      </c>
      <c r="B73" s="248" t="s">
        <v>413</v>
      </c>
      <c r="C73" s="233">
        <v>12000</v>
      </c>
      <c r="D73" s="233">
        <v>0</v>
      </c>
      <c r="E73" s="233">
        <v>0</v>
      </c>
      <c r="F73" s="233">
        <v>0</v>
      </c>
      <c r="G73" s="233">
        <v>0</v>
      </c>
      <c r="H73" s="233">
        <v>0</v>
      </c>
      <c r="I73" s="233">
        <v>0</v>
      </c>
      <c r="J73" s="233">
        <v>0</v>
      </c>
      <c r="K73" s="233">
        <v>0</v>
      </c>
      <c r="L73" s="233">
        <v>0</v>
      </c>
      <c r="M73" s="231">
        <f t="shared" si="14"/>
        <v>12000</v>
      </c>
      <c r="N73" s="253"/>
      <c r="O73">
        <v>407</v>
      </c>
    </row>
    <row r="74" spans="1:15" customFormat="1" ht="25.5" customHeight="1" x14ac:dyDescent="0.25">
      <c r="A74" s="254">
        <v>248</v>
      </c>
      <c r="B74" s="248" t="s">
        <v>414</v>
      </c>
      <c r="C74" s="233">
        <v>224598</v>
      </c>
      <c r="D74" s="233">
        <v>0</v>
      </c>
      <c r="E74" s="233">
        <v>0</v>
      </c>
      <c r="F74" s="233">
        <v>0</v>
      </c>
      <c r="G74" s="233">
        <v>0</v>
      </c>
      <c r="H74" s="233">
        <v>0</v>
      </c>
      <c r="I74" s="233">
        <v>0</v>
      </c>
      <c r="J74" s="233">
        <v>0</v>
      </c>
      <c r="K74" s="233">
        <v>0</v>
      </c>
      <c r="L74" s="233">
        <v>0</v>
      </c>
      <c r="M74" s="231">
        <f t="shared" si="14"/>
        <v>224598</v>
      </c>
      <c r="N74" s="253"/>
      <c r="O74">
        <v>499</v>
      </c>
    </row>
    <row r="75" spans="1:15" customFormat="1" ht="25.5" customHeight="1" x14ac:dyDescent="0.25">
      <c r="A75" s="254">
        <v>249</v>
      </c>
      <c r="B75" s="248" t="s">
        <v>415</v>
      </c>
      <c r="C75" s="233">
        <v>3864338</v>
      </c>
      <c r="D75" s="233">
        <v>0</v>
      </c>
      <c r="E75" s="233">
        <v>0</v>
      </c>
      <c r="F75" s="233">
        <v>0</v>
      </c>
      <c r="G75" s="233">
        <v>0</v>
      </c>
      <c r="H75" s="233">
        <v>0</v>
      </c>
      <c r="I75" s="233">
        <v>0</v>
      </c>
      <c r="J75" s="233">
        <v>0</v>
      </c>
      <c r="K75" s="233">
        <v>0</v>
      </c>
      <c r="L75" s="233">
        <v>0</v>
      </c>
      <c r="M75" s="231">
        <f t="shared" si="14"/>
        <v>3864338</v>
      </c>
      <c r="N75" s="253"/>
    </row>
    <row r="76" spans="1:15" customFormat="1" ht="25.5" customHeight="1" x14ac:dyDescent="0.25">
      <c r="A76" s="241">
        <v>2500</v>
      </c>
      <c r="B76" s="242" t="s">
        <v>416</v>
      </c>
      <c r="C76" s="230">
        <f t="shared" ref="C76:N76" si="15">SUM(C77:C83)</f>
        <v>498028</v>
      </c>
      <c r="D76" s="230">
        <f>SUM(D77:D83)</f>
        <v>0</v>
      </c>
      <c r="E76" s="230">
        <f t="shared" si="15"/>
        <v>0</v>
      </c>
      <c r="F76" s="230">
        <f t="shared" si="15"/>
        <v>0</v>
      </c>
      <c r="G76" s="230">
        <f t="shared" si="15"/>
        <v>0</v>
      </c>
      <c r="H76" s="230">
        <f t="shared" si="15"/>
        <v>0</v>
      </c>
      <c r="I76" s="230">
        <f t="shared" si="15"/>
        <v>0</v>
      </c>
      <c r="J76" s="230">
        <f t="shared" si="15"/>
        <v>0</v>
      </c>
      <c r="K76" s="230">
        <f t="shared" si="15"/>
        <v>0</v>
      </c>
      <c r="L76" s="230">
        <f t="shared" si="15"/>
        <v>0</v>
      </c>
      <c r="M76" s="230">
        <f t="shared" si="14"/>
        <v>498028</v>
      </c>
      <c r="N76" s="257">
        <f t="shared" si="15"/>
        <v>0</v>
      </c>
      <c r="O76">
        <v>501</v>
      </c>
    </row>
    <row r="77" spans="1:15" customFormat="1" ht="25.5" customHeight="1" x14ac:dyDescent="0.25">
      <c r="A77" s="254">
        <v>251</v>
      </c>
      <c r="B77" s="248" t="s">
        <v>417</v>
      </c>
      <c r="C77" s="233">
        <v>92800</v>
      </c>
      <c r="D77" s="233">
        <v>0</v>
      </c>
      <c r="E77" s="233">
        <v>0</v>
      </c>
      <c r="F77" s="233">
        <v>0</v>
      </c>
      <c r="G77" s="233">
        <v>0</v>
      </c>
      <c r="H77" s="233">
        <v>0</v>
      </c>
      <c r="I77" s="233">
        <v>0</v>
      </c>
      <c r="J77" s="233">
        <v>0</v>
      </c>
      <c r="K77" s="233">
        <v>0</v>
      </c>
      <c r="L77" s="233">
        <v>0</v>
      </c>
      <c r="M77" s="231">
        <f t="shared" si="14"/>
        <v>92800</v>
      </c>
      <c r="N77" s="253"/>
      <c r="O77">
        <v>502</v>
      </c>
    </row>
    <row r="78" spans="1:15" customFormat="1" ht="25.5" customHeight="1" x14ac:dyDescent="0.25">
      <c r="A78" s="254">
        <v>252</v>
      </c>
      <c r="B78" s="248" t="s">
        <v>418</v>
      </c>
      <c r="C78" s="233">
        <v>79600</v>
      </c>
      <c r="D78" s="233">
        <v>0</v>
      </c>
      <c r="E78" s="233">
        <v>0</v>
      </c>
      <c r="F78" s="233">
        <v>0</v>
      </c>
      <c r="G78" s="233">
        <v>0</v>
      </c>
      <c r="H78" s="233">
        <v>0</v>
      </c>
      <c r="I78" s="233">
        <v>0</v>
      </c>
      <c r="J78" s="233">
        <v>0</v>
      </c>
      <c r="K78" s="233">
        <v>0</v>
      </c>
      <c r="L78" s="233">
        <v>0</v>
      </c>
      <c r="M78" s="231">
        <f t="shared" si="14"/>
        <v>79600</v>
      </c>
      <c r="N78" s="253"/>
      <c r="O78">
        <v>503</v>
      </c>
    </row>
    <row r="79" spans="1:15" customFormat="1" ht="25.5" customHeight="1" x14ac:dyDescent="0.25">
      <c r="A79" s="254">
        <v>253</v>
      </c>
      <c r="B79" s="248" t="s">
        <v>419</v>
      </c>
      <c r="C79" s="233">
        <v>209128</v>
      </c>
      <c r="D79" s="233">
        <v>0</v>
      </c>
      <c r="E79" s="233">
        <v>0</v>
      </c>
      <c r="F79" s="233">
        <v>0</v>
      </c>
      <c r="G79" s="233">
        <v>0</v>
      </c>
      <c r="H79" s="233">
        <v>0</v>
      </c>
      <c r="I79" s="233">
        <v>0</v>
      </c>
      <c r="J79" s="233">
        <v>0</v>
      </c>
      <c r="K79" s="233">
        <v>0</v>
      </c>
      <c r="L79" s="233">
        <v>0</v>
      </c>
      <c r="M79" s="231">
        <f t="shared" si="14"/>
        <v>209128</v>
      </c>
      <c r="N79" s="253"/>
      <c r="O79">
        <v>599</v>
      </c>
    </row>
    <row r="80" spans="1:15" customFormat="1" ht="25.5" customHeight="1" x14ac:dyDescent="0.25">
      <c r="A80" s="254">
        <v>254</v>
      </c>
      <c r="B80" s="248" t="s">
        <v>420</v>
      </c>
      <c r="C80" s="233">
        <v>77500</v>
      </c>
      <c r="D80" s="233">
        <v>0</v>
      </c>
      <c r="E80" s="233">
        <v>0</v>
      </c>
      <c r="F80" s="233">
        <v>0</v>
      </c>
      <c r="G80" s="233">
        <v>0</v>
      </c>
      <c r="H80" s="233">
        <v>0</v>
      </c>
      <c r="I80" s="233">
        <v>0</v>
      </c>
      <c r="J80" s="233">
        <v>0</v>
      </c>
      <c r="K80" s="233">
        <v>0</v>
      </c>
      <c r="L80" s="233">
        <v>0</v>
      </c>
      <c r="M80" s="231">
        <f t="shared" si="14"/>
        <v>77500</v>
      </c>
      <c r="N80" s="253"/>
    </row>
    <row r="81" spans="1:15" customFormat="1" ht="25.5" customHeight="1" x14ac:dyDescent="0.25">
      <c r="A81" s="254">
        <v>255</v>
      </c>
      <c r="B81" s="248" t="s">
        <v>421</v>
      </c>
      <c r="C81" s="233">
        <v>4000</v>
      </c>
      <c r="D81" s="233">
        <v>0</v>
      </c>
      <c r="E81" s="233">
        <v>0</v>
      </c>
      <c r="F81" s="233">
        <v>0</v>
      </c>
      <c r="G81" s="233">
        <v>0</v>
      </c>
      <c r="H81" s="233">
        <v>0</v>
      </c>
      <c r="I81" s="233">
        <v>0</v>
      </c>
      <c r="J81" s="233">
        <v>0</v>
      </c>
      <c r="K81" s="233">
        <v>0</v>
      </c>
      <c r="L81" s="233">
        <v>0</v>
      </c>
      <c r="M81" s="231">
        <f t="shared" si="14"/>
        <v>4000</v>
      </c>
      <c r="N81" s="253"/>
      <c r="O81">
        <v>901</v>
      </c>
    </row>
    <row r="82" spans="1:15" customFormat="1" ht="25.5" customHeight="1" x14ac:dyDescent="0.25">
      <c r="A82" s="254">
        <v>256</v>
      </c>
      <c r="B82" s="248" t="s">
        <v>422</v>
      </c>
      <c r="C82" s="233">
        <v>35000</v>
      </c>
      <c r="D82" s="233">
        <v>0</v>
      </c>
      <c r="E82" s="233">
        <v>0</v>
      </c>
      <c r="F82" s="233">
        <v>0</v>
      </c>
      <c r="G82" s="233">
        <v>0</v>
      </c>
      <c r="H82" s="233">
        <v>0</v>
      </c>
      <c r="I82" s="233">
        <v>0</v>
      </c>
      <c r="J82" s="233">
        <v>0</v>
      </c>
      <c r="K82" s="233">
        <v>0</v>
      </c>
      <c r="L82" s="233">
        <v>0</v>
      </c>
      <c r="M82" s="231">
        <f t="shared" si="14"/>
        <v>35000</v>
      </c>
      <c r="N82" s="253"/>
      <c r="O82">
        <v>902</v>
      </c>
    </row>
    <row r="83" spans="1:15" customFormat="1" ht="25.5" customHeight="1" x14ac:dyDescent="0.25">
      <c r="A83" s="254">
        <v>259</v>
      </c>
      <c r="B83" s="248" t="s">
        <v>423</v>
      </c>
      <c r="C83" s="233">
        <v>0</v>
      </c>
      <c r="D83" s="233">
        <v>0</v>
      </c>
      <c r="E83" s="233">
        <v>0</v>
      </c>
      <c r="F83" s="233">
        <v>0</v>
      </c>
      <c r="G83" s="233">
        <v>0</v>
      </c>
      <c r="H83" s="233">
        <v>0</v>
      </c>
      <c r="I83" s="233">
        <v>0</v>
      </c>
      <c r="J83" s="233">
        <v>0</v>
      </c>
      <c r="K83" s="233">
        <v>0</v>
      </c>
      <c r="L83" s="233">
        <v>0</v>
      </c>
      <c r="M83" s="231">
        <f t="shared" si="14"/>
        <v>0</v>
      </c>
      <c r="N83" s="253"/>
      <c r="O83">
        <v>903</v>
      </c>
    </row>
    <row r="84" spans="1:15" customFormat="1" ht="25.5" customHeight="1" x14ac:dyDescent="0.25">
      <c r="A84" s="241">
        <v>2600</v>
      </c>
      <c r="B84" s="242" t="s">
        <v>424</v>
      </c>
      <c r="C84" s="230">
        <f t="shared" ref="C84:N84" si="16">SUM(C85:C86)</f>
        <v>11367150</v>
      </c>
      <c r="D84" s="230">
        <f>SUM(D85:D86)</f>
        <v>0</v>
      </c>
      <c r="E84" s="230">
        <f t="shared" si="16"/>
        <v>0</v>
      </c>
      <c r="F84" s="230">
        <f t="shared" si="16"/>
        <v>0</v>
      </c>
      <c r="G84" s="230">
        <f t="shared" si="16"/>
        <v>0</v>
      </c>
      <c r="H84" s="230">
        <f t="shared" si="16"/>
        <v>0</v>
      </c>
      <c r="I84" s="230">
        <f t="shared" si="16"/>
        <v>0</v>
      </c>
      <c r="J84" s="230">
        <f t="shared" si="16"/>
        <v>0</v>
      </c>
      <c r="K84" s="230">
        <f t="shared" si="16"/>
        <v>0</v>
      </c>
      <c r="L84" s="230">
        <f t="shared" si="16"/>
        <v>0</v>
      </c>
      <c r="M84" s="230">
        <f t="shared" si="14"/>
        <v>11367150</v>
      </c>
      <c r="N84" s="257">
        <f t="shared" si="16"/>
        <v>0</v>
      </c>
      <c r="O84">
        <v>904</v>
      </c>
    </row>
    <row r="85" spans="1:15" customFormat="1" ht="25.5" customHeight="1" x14ac:dyDescent="0.25">
      <c r="A85" s="254">
        <v>261</v>
      </c>
      <c r="B85" s="248" t="s">
        <v>425</v>
      </c>
      <c r="C85" s="233">
        <v>11367150</v>
      </c>
      <c r="D85" s="233">
        <v>0</v>
      </c>
      <c r="E85" s="233">
        <v>0</v>
      </c>
      <c r="F85" s="233">
        <v>0</v>
      </c>
      <c r="G85" s="233">
        <v>0</v>
      </c>
      <c r="H85" s="233">
        <v>0</v>
      </c>
      <c r="I85" s="233">
        <v>0</v>
      </c>
      <c r="J85" s="233">
        <v>0</v>
      </c>
      <c r="K85" s="233">
        <v>0</v>
      </c>
      <c r="L85" s="233">
        <v>0</v>
      </c>
      <c r="M85" s="231">
        <f t="shared" si="14"/>
        <v>11367150</v>
      </c>
      <c r="N85" s="253"/>
      <c r="O85">
        <v>999</v>
      </c>
    </row>
    <row r="86" spans="1:15" customFormat="1" ht="25.5" customHeight="1" x14ac:dyDescent="0.25">
      <c r="A86" s="254">
        <v>262</v>
      </c>
      <c r="B86" s="248" t="s">
        <v>426</v>
      </c>
      <c r="C86" s="233">
        <v>0</v>
      </c>
      <c r="D86" s="233">
        <v>0</v>
      </c>
      <c r="E86" s="233">
        <v>0</v>
      </c>
      <c r="F86" s="233">
        <v>0</v>
      </c>
      <c r="G86" s="233">
        <v>0</v>
      </c>
      <c r="H86" s="233">
        <v>0</v>
      </c>
      <c r="I86" s="233">
        <v>0</v>
      </c>
      <c r="J86" s="233">
        <v>0</v>
      </c>
      <c r="K86" s="233">
        <v>0</v>
      </c>
      <c r="L86" s="233">
        <v>0</v>
      </c>
      <c r="M86" s="231">
        <f t="shared" si="14"/>
        <v>0</v>
      </c>
      <c r="N86" s="253"/>
    </row>
    <row r="87" spans="1:15" customFormat="1" ht="30" x14ac:dyDescent="0.25">
      <c r="A87" s="241">
        <v>2700</v>
      </c>
      <c r="B87" s="242" t="s">
        <v>427</v>
      </c>
      <c r="C87" s="230">
        <f t="shared" ref="C87:N87" si="17">SUM(C88:C92)</f>
        <v>1620600</v>
      </c>
      <c r="D87" s="230">
        <f>SUM(D88:D92)</f>
        <v>0</v>
      </c>
      <c r="E87" s="230">
        <f t="shared" si="17"/>
        <v>0</v>
      </c>
      <c r="F87" s="230">
        <f t="shared" si="17"/>
        <v>0</v>
      </c>
      <c r="G87" s="230">
        <f t="shared" si="17"/>
        <v>0</v>
      </c>
      <c r="H87" s="230">
        <f t="shared" si="17"/>
        <v>0</v>
      </c>
      <c r="I87" s="230">
        <f t="shared" si="17"/>
        <v>0</v>
      </c>
      <c r="J87" s="230">
        <f t="shared" si="17"/>
        <v>0</v>
      </c>
      <c r="K87" s="230">
        <f t="shared" si="17"/>
        <v>0</v>
      </c>
      <c r="L87" s="230">
        <f t="shared" si="17"/>
        <v>0</v>
      </c>
      <c r="M87" s="230">
        <f t="shared" si="14"/>
        <v>1620600</v>
      </c>
      <c r="N87" s="257">
        <f t="shared" si="17"/>
        <v>0</v>
      </c>
    </row>
    <row r="88" spans="1:15" customFormat="1" ht="25.5" customHeight="1" x14ac:dyDescent="0.25">
      <c r="A88" s="254">
        <v>271</v>
      </c>
      <c r="B88" s="248" t="s">
        <v>428</v>
      </c>
      <c r="C88" s="233">
        <v>1260000</v>
      </c>
      <c r="D88" s="233">
        <v>0</v>
      </c>
      <c r="E88" s="233">
        <v>0</v>
      </c>
      <c r="F88" s="233">
        <v>0</v>
      </c>
      <c r="G88" s="233">
        <v>0</v>
      </c>
      <c r="H88" s="233">
        <v>0</v>
      </c>
      <c r="I88" s="233">
        <v>0</v>
      </c>
      <c r="J88" s="233">
        <v>0</v>
      </c>
      <c r="K88" s="233">
        <v>0</v>
      </c>
      <c r="L88" s="233">
        <v>0</v>
      </c>
      <c r="M88" s="231">
        <f t="shared" si="14"/>
        <v>1260000</v>
      </c>
      <c r="N88" s="253"/>
    </row>
    <row r="89" spans="1:15" customFormat="1" ht="25.5" customHeight="1" x14ac:dyDescent="0.25">
      <c r="A89" s="254">
        <v>272</v>
      </c>
      <c r="B89" s="248" t="s">
        <v>429</v>
      </c>
      <c r="C89" s="233">
        <v>200600</v>
      </c>
      <c r="D89" s="233">
        <v>0</v>
      </c>
      <c r="E89" s="233">
        <v>0</v>
      </c>
      <c r="F89" s="233">
        <v>0</v>
      </c>
      <c r="G89" s="233">
        <v>0</v>
      </c>
      <c r="H89" s="233">
        <v>0</v>
      </c>
      <c r="I89" s="233">
        <v>0</v>
      </c>
      <c r="J89" s="233">
        <v>0</v>
      </c>
      <c r="K89" s="233">
        <v>0</v>
      </c>
      <c r="L89" s="233">
        <v>0</v>
      </c>
      <c r="M89" s="231">
        <f t="shared" si="14"/>
        <v>200600</v>
      </c>
      <c r="N89" s="253"/>
    </row>
    <row r="90" spans="1:15" customFormat="1" ht="25.5" customHeight="1" x14ac:dyDescent="0.25">
      <c r="A90" s="254">
        <v>273</v>
      </c>
      <c r="B90" s="248" t="s">
        <v>430</v>
      </c>
      <c r="C90" s="233">
        <v>160000</v>
      </c>
      <c r="D90" s="233">
        <v>0</v>
      </c>
      <c r="E90" s="233">
        <v>0</v>
      </c>
      <c r="F90" s="233">
        <v>0</v>
      </c>
      <c r="G90" s="233">
        <v>0</v>
      </c>
      <c r="H90" s="233">
        <v>0</v>
      </c>
      <c r="I90" s="233">
        <v>0</v>
      </c>
      <c r="J90" s="233">
        <v>0</v>
      </c>
      <c r="K90" s="233">
        <v>0</v>
      </c>
      <c r="L90" s="233">
        <v>0</v>
      </c>
      <c r="M90" s="231">
        <f t="shared" si="14"/>
        <v>160000</v>
      </c>
      <c r="N90" s="253"/>
    </row>
    <row r="91" spans="1:15" customFormat="1" ht="25.5" customHeight="1" x14ac:dyDescent="0.25">
      <c r="A91" s="254">
        <v>274</v>
      </c>
      <c r="B91" s="248" t="s">
        <v>431</v>
      </c>
      <c r="C91" s="233">
        <v>0</v>
      </c>
      <c r="D91" s="233">
        <v>0</v>
      </c>
      <c r="E91" s="233">
        <v>0</v>
      </c>
      <c r="F91" s="233">
        <v>0</v>
      </c>
      <c r="G91" s="233">
        <v>0</v>
      </c>
      <c r="H91" s="233">
        <v>0</v>
      </c>
      <c r="I91" s="233">
        <v>0</v>
      </c>
      <c r="J91" s="233">
        <v>0</v>
      </c>
      <c r="K91" s="233">
        <v>0</v>
      </c>
      <c r="L91" s="233">
        <v>0</v>
      </c>
      <c r="M91" s="231">
        <f t="shared" si="14"/>
        <v>0</v>
      </c>
      <c r="N91" s="253"/>
    </row>
    <row r="92" spans="1:15" customFormat="1" ht="25.5" customHeight="1" x14ac:dyDescent="0.25">
      <c r="A92" s="254">
        <v>275</v>
      </c>
      <c r="B92" s="248" t="s">
        <v>432</v>
      </c>
      <c r="C92" s="233">
        <v>0</v>
      </c>
      <c r="D92" s="233">
        <v>0</v>
      </c>
      <c r="E92" s="233">
        <v>0</v>
      </c>
      <c r="F92" s="233">
        <v>0</v>
      </c>
      <c r="G92" s="233">
        <v>0</v>
      </c>
      <c r="H92" s="233">
        <v>0</v>
      </c>
      <c r="I92" s="233">
        <v>0</v>
      </c>
      <c r="J92" s="233">
        <v>0</v>
      </c>
      <c r="K92" s="233">
        <v>0</v>
      </c>
      <c r="L92" s="233">
        <v>0</v>
      </c>
      <c r="M92" s="231">
        <f t="shared" si="14"/>
        <v>0</v>
      </c>
      <c r="N92" s="253"/>
    </row>
    <row r="93" spans="1:15" customFormat="1" ht="25.5" customHeight="1" x14ac:dyDescent="0.25">
      <c r="A93" s="241">
        <v>2800</v>
      </c>
      <c r="B93" s="242" t="s">
        <v>433</v>
      </c>
      <c r="C93" s="230">
        <f t="shared" ref="C93:N93" si="18">SUM(C94:C96)</f>
        <v>48000</v>
      </c>
      <c r="D93" s="230">
        <f>SUM(D94:D96)</f>
        <v>0</v>
      </c>
      <c r="E93" s="230">
        <f t="shared" si="18"/>
        <v>0</v>
      </c>
      <c r="F93" s="230">
        <f t="shared" si="18"/>
        <v>0</v>
      </c>
      <c r="G93" s="230">
        <f t="shared" si="18"/>
        <v>0</v>
      </c>
      <c r="H93" s="230">
        <f t="shared" si="18"/>
        <v>0</v>
      </c>
      <c r="I93" s="230">
        <f t="shared" si="18"/>
        <v>0</v>
      </c>
      <c r="J93" s="230">
        <f t="shared" si="18"/>
        <v>0</v>
      </c>
      <c r="K93" s="230">
        <f t="shared" si="18"/>
        <v>0</v>
      </c>
      <c r="L93" s="230">
        <f t="shared" si="18"/>
        <v>0</v>
      </c>
      <c r="M93" s="230">
        <f t="shared" si="14"/>
        <v>48000</v>
      </c>
      <c r="N93" s="257">
        <f t="shared" si="18"/>
        <v>0</v>
      </c>
    </row>
    <row r="94" spans="1:15" customFormat="1" ht="25.5" customHeight="1" x14ac:dyDescent="0.25">
      <c r="A94" s="254">
        <v>281</v>
      </c>
      <c r="B94" s="248" t="s">
        <v>434</v>
      </c>
      <c r="C94" s="233">
        <v>48000</v>
      </c>
      <c r="D94" s="233">
        <v>0</v>
      </c>
      <c r="E94" s="233">
        <v>0</v>
      </c>
      <c r="F94" s="233">
        <v>0</v>
      </c>
      <c r="G94" s="233">
        <v>0</v>
      </c>
      <c r="H94" s="233">
        <v>0</v>
      </c>
      <c r="I94" s="233">
        <v>0</v>
      </c>
      <c r="J94" s="233">
        <v>0</v>
      </c>
      <c r="K94" s="233">
        <v>0</v>
      </c>
      <c r="L94" s="233">
        <v>0</v>
      </c>
      <c r="M94" s="231">
        <f t="shared" si="14"/>
        <v>48000</v>
      </c>
      <c r="N94" s="253"/>
    </row>
    <row r="95" spans="1:15" customFormat="1" ht="25.5" customHeight="1" x14ac:dyDescent="0.25">
      <c r="A95" s="254">
        <v>282</v>
      </c>
      <c r="B95" s="248" t="s">
        <v>435</v>
      </c>
      <c r="C95" s="233">
        <v>0</v>
      </c>
      <c r="D95" s="233">
        <v>0</v>
      </c>
      <c r="E95" s="233">
        <v>0</v>
      </c>
      <c r="F95" s="233">
        <v>0</v>
      </c>
      <c r="G95" s="233">
        <v>0</v>
      </c>
      <c r="H95" s="233">
        <v>0</v>
      </c>
      <c r="I95" s="233">
        <v>0</v>
      </c>
      <c r="J95" s="233">
        <v>0</v>
      </c>
      <c r="K95" s="233">
        <v>0</v>
      </c>
      <c r="L95" s="233">
        <v>0</v>
      </c>
      <c r="M95" s="231">
        <f t="shared" si="14"/>
        <v>0</v>
      </c>
      <c r="N95" s="253"/>
    </row>
    <row r="96" spans="1:15" customFormat="1" ht="25.5" customHeight="1" x14ac:dyDescent="0.25">
      <c r="A96" s="254">
        <v>283</v>
      </c>
      <c r="B96" s="248" t="s">
        <v>436</v>
      </c>
      <c r="C96" s="233">
        <v>0</v>
      </c>
      <c r="D96" s="233">
        <v>0</v>
      </c>
      <c r="E96" s="233">
        <v>0</v>
      </c>
      <c r="F96" s="233">
        <v>0</v>
      </c>
      <c r="G96" s="233">
        <v>0</v>
      </c>
      <c r="H96" s="233">
        <v>0</v>
      </c>
      <c r="I96" s="233">
        <v>0</v>
      </c>
      <c r="J96" s="233">
        <v>0</v>
      </c>
      <c r="K96" s="233">
        <v>0</v>
      </c>
      <c r="L96" s="233">
        <v>0</v>
      </c>
      <c r="M96" s="231">
        <f t="shared" si="14"/>
        <v>0</v>
      </c>
      <c r="N96" s="253"/>
    </row>
    <row r="97" spans="1:14" customFormat="1" ht="25.5" customHeight="1" x14ac:dyDescent="0.25">
      <c r="A97" s="241">
        <v>2900</v>
      </c>
      <c r="B97" s="242" t="s">
        <v>437</v>
      </c>
      <c r="C97" s="230">
        <f t="shared" ref="C97:N97" si="19">SUM(C98:C106)</f>
        <v>2807324</v>
      </c>
      <c r="D97" s="230">
        <f>SUM(D98:D106)</f>
        <v>0</v>
      </c>
      <c r="E97" s="230">
        <f t="shared" si="19"/>
        <v>0</v>
      </c>
      <c r="F97" s="230">
        <f t="shared" si="19"/>
        <v>0</v>
      </c>
      <c r="G97" s="230">
        <f t="shared" si="19"/>
        <v>0</v>
      </c>
      <c r="H97" s="230">
        <f t="shared" si="19"/>
        <v>0</v>
      </c>
      <c r="I97" s="230">
        <f t="shared" si="19"/>
        <v>0</v>
      </c>
      <c r="J97" s="230">
        <f t="shared" si="19"/>
        <v>0</v>
      </c>
      <c r="K97" s="230">
        <f t="shared" si="19"/>
        <v>0</v>
      </c>
      <c r="L97" s="230">
        <f t="shared" si="19"/>
        <v>0</v>
      </c>
      <c r="M97" s="230">
        <f t="shared" si="14"/>
        <v>2807324</v>
      </c>
      <c r="N97" s="257">
        <f t="shared" si="19"/>
        <v>0</v>
      </c>
    </row>
    <row r="98" spans="1:14" customFormat="1" ht="25.5" customHeight="1" x14ac:dyDescent="0.25">
      <c r="A98" s="254">
        <v>291</v>
      </c>
      <c r="B98" s="248" t="s">
        <v>438</v>
      </c>
      <c r="C98" s="401">
        <v>308040</v>
      </c>
      <c r="D98" s="233">
        <v>0</v>
      </c>
      <c r="E98" s="233">
        <v>0</v>
      </c>
      <c r="F98" s="233">
        <v>0</v>
      </c>
      <c r="G98" s="233">
        <v>0</v>
      </c>
      <c r="H98" s="233">
        <v>0</v>
      </c>
      <c r="I98" s="233">
        <v>0</v>
      </c>
      <c r="J98" s="233">
        <v>0</v>
      </c>
      <c r="K98" s="233">
        <v>0</v>
      </c>
      <c r="L98" s="233">
        <v>0</v>
      </c>
      <c r="M98" s="231">
        <f t="shared" si="14"/>
        <v>308040</v>
      </c>
      <c r="N98" s="253"/>
    </row>
    <row r="99" spans="1:14" customFormat="1" ht="25.5" customHeight="1" x14ac:dyDescent="0.25">
      <c r="A99" s="254">
        <v>292</v>
      </c>
      <c r="B99" s="248" t="s">
        <v>439</v>
      </c>
      <c r="C99" s="401"/>
      <c r="D99" s="233">
        <v>0</v>
      </c>
      <c r="E99" s="233">
        <v>0</v>
      </c>
      <c r="F99" s="233">
        <v>0</v>
      </c>
      <c r="G99" s="233">
        <v>0</v>
      </c>
      <c r="H99" s="233">
        <v>0</v>
      </c>
      <c r="I99" s="233">
        <v>0</v>
      </c>
      <c r="J99" s="233">
        <v>0</v>
      </c>
      <c r="K99" s="233">
        <v>0</v>
      </c>
      <c r="L99" s="233">
        <v>0</v>
      </c>
      <c r="M99" s="231">
        <f t="shared" si="14"/>
        <v>0</v>
      </c>
      <c r="N99" s="253"/>
    </row>
    <row r="100" spans="1:14" customFormat="1" ht="38.25" customHeight="1" x14ac:dyDescent="0.25">
      <c r="A100" s="254">
        <v>293</v>
      </c>
      <c r="B100" s="248" t="s">
        <v>440</v>
      </c>
      <c r="C100" s="401">
        <v>0</v>
      </c>
      <c r="D100" s="233">
        <v>0</v>
      </c>
      <c r="E100" s="233">
        <v>0</v>
      </c>
      <c r="F100" s="233">
        <v>0</v>
      </c>
      <c r="G100" s="233">
        <v>0</v>
      </c>
      <c r="H100" s="233">
        <v>0</v>
      </c>
      <c r="I100" s="233">
        <v>0</v>
      </c>
      <c r="J100" s="233">
        <v>0</v>
      </c>
      <c r="K100" s="233">
        <v>0</v>
      </c>
      <c r="L100" s="233">
        <v>0</v>
      </c>
      <c r="M100" s="231">
        <f t="shared" si="14"/>
        <v>0</v>
      </c>
      <c r="N100" s="253"/>
    </row>
    <row r="101" spans="1:14" customFormat="1" ht="25.5" x14ac:dyDescent="0.25">
      <c r="A101" s="254">
        <v>294</v>
      </c>
      <c r="B101" s="248" t="s">
        <v>441</v>
      </c>
      <c r="C101" s="401">
        <v>98300</v>
      </c>
      <c r="D101" s="233">
        <v>0</v>
      </c>
      <c r="E101" s="233">
        <v>0</v>
      </c>
      <c r="F101" s="233">
        <v>0</v>
      </c>
      <c r="G101" s="233">
        <v>0</v>
      </c>
      <c r="H101" s="233">
        <v>0</v>
      </c>
      <c r="I101" s="233">
        <v>0</v>
      </c>
      <c r="J101" s="233">
        <v>0</v>
      </c>
      <c r="K101" s="233">
        <v>0</v>
      </c>
      <c r="L101" s="233">
        <v>0</v>
      </c>
      <c r="M101" s="231">
        <f t="shared" si="14"/>
        <v>98300</v>
      </c>
      <c r="N101" s="253"/>
    </row>
    <row r="102" spans="1:14" customFormat="1" ht="42" customHeight="1" x14ac:dyDescent="0.25">
      <c r="A102" s="254">
        <v>295</v>
      </c>
      <c r="B102" s="248" t="s">
        <v>442</v>
      </c>
      <c r="C102" s="401"/>
      <c r="D102" s="233">
        <v>0</v>
      </c>
      <c r="E102" s="233">
        <v>0</v>
      </c>
      <c r="F102" s="233">
        <v>0</v>
      </c>
      <c r="G102" s="233">
        <v>0</v>
      </c>
      <c r="H102" s="233">
        <v>0</v>
      </c>
      <c r="I102" s="233">
        <v>0</v>
      </c>
      <c r="J102" s="233">
        <v>0</v>
      </c>
      <c r="K102" s="233">
        <v>0</v>
      </c>
      <c r="L102" s="233">
        <v>0</v>
      </c>
      <c r="M102" s="231">
        <f t="shared" si="14"/>
        <v>0</v>
      </c>
      <c r="N102" s="253"/>
    </row>
    <row r="103" spans="1:14" customFormat="1" ht="26.25" customHeight="1" x14ac:dyDescent="0.25">
      <c r="A103" s="254">
        <v>296</v>
      </c>
      <c r="B103" s="248" t="s">
        <v>443</v>
      </c>
      <c r="C103" s="401">
        <v>1956100</v>
      </c>
      <c r="D103" s="233">
        <v>0</v>
      </c>
      <c r="E103" s="233">
        <v>0</v>
      </c>
      <c r="F103" s="233">
        <v>0</v>
      </c>
      <c r="G103" s="233">
        <v>0</v>
      </c>
      <c r="H103" s="233">
        <v>0</v>
      </c>
      <c r="I103" s="233">
        <v>0</v>
      </c>
      <c r="J103" s="233">
        <v>0</v>
      </c>
      <c r="K103" s="233">
        <v>0</v>
      </c>
      <c r="L103" s="233">
        <v>0</v>
      </c>
      <c r="M103" s="231">
        <f t="shared" si="14"/>
        <v>1956100</v>
      </c>
      <c r="N103" s="253"/>
    </row>
    <row r="104" spans="1:14" customFormat="1" ht="25.5" x14ac:dyDescent="0.25">
      <c r="A104" s="254">
        <v>297</v>
      </c>
      <c r="B104" s="248" t="s">
        <v>444</v>
      </c>
      <c r="C104" s="401"/>
      <c r="D104" s="233">
        <v>0</v>
      </c>
      <c r="E104" s="233">
        <v>0</v>
      </c>
      <c r="F104" s="233">
        <v>0</v>
      </c>
      <c r="G104" s="233">
        <v>0</v>
      </c>
      <c r="H104" s="233">
        <v>0</v>
      </c>
      <c r="I104" s="233">
        <v>0</v>
      </c>
      <c r="J104" s="233">
        <v>0</v>
      </c>
      <c r="K104" s="233">
        <v>0</v>
      </c>
      <c r="L104" s="233">
        <v>0</v>
      </c>
      <c r="M104" s="231">
        <f t="shared" si="14"/>
        <v>0</v>
      </c>
      <c r="N104" s="253"/>
    </row>
    <row r="105" spans="1:14" customFormat="1" ht="30" customHeight="1" x14ac:dyDescent="0.25">
      <c r="A105" s="254">
        <v>298</v>
      </c>
      <c r="B105" s="248" t="s">
        <v>445</v>
      </c>
      <c r="C105" s="401">
        <v>444884</v>
      </c>
      <c r="D105" s="233">
        <v>0</v>
      </c>
      <c r="E105" s="233">
        <v>0</v>
      </c>
      <c r="F105" s="233">
        <v>0</v>
      </c>
      <c r="G105" s="233">
        <v>0</v>
      </c>
      <c r="H105" s="233">
        <v>0</v>
      </c>
      <c r="I105" s="233">
        <v>0</v>
      </c>
      <c r="J105" s="233">
        <v>0</v>
      </c>
      <c r="K105" s="233">
        <v>0</v>
      </c>
      <c r="L105" s="233">
        <v>0</v>
      </c>
      <c r="M105" s="231">
        <f t="shared" si="14"/>
        <v>444884</v>
      </c>
      <c r="N105" s="253"/>
    </row>
    <row r="106" spans="1:14" customFormat="1" ht="25.5" customHeight="1" x14ac:dyDescent="0.25">
      <c r="A106" s="254">
        <v>299</v>
      </c>
      <c r="B106" s="248" t="s">
        <v>446</v>
      </c>
      <c r="C106" s="401">
        <v>0</v>
      </c>
      <c r="D106" s="233">
        <v>0</v>
      </c>
      <c r="E106" s="233">
        <v>0</v>
      </c>
      <c r="F106" s="233">
        <v>0</v>
      </c>
      <c r="G106" s="233">
        <v>0</v>
      </c>
      <c r="H106" s="233">
        <v>0</v>
      </c>
      <c r="I106" s="233">
        <v>0</v>
      </c>
      <c r="J106" s="233">
        <v>0</v>
      </c>
      <c r="K106" s="233">
        <v>0</v>
      </c>
      <c r="L106" s="233">
        <v>0</v>
      </c>
      <c r="M106" s="231">
        <f t="shared" si="14"/>
        <v>0</v>
      </c>
      <c r="N106" s="253"/>
    </row>
    <row r="107" spans="1:14" s="86" customFormat="1" ht="25.5" customHeight="1" x14ac:dyDescent="0.25">
      <c r="A107" s="239">
        <v>3000</v>
      </c>
      <c r="B107" s="240" t="s">
        <v>64</v>
      </c>
      <c r="C107" s="229">
        <f t="shared" ref="C107:N107" si="20">C108+C118+C128+C138+C148+C158+C166+C176+C182</f>
        <v>14614892</v>
      </c>
      <c r="D107" s="229">
        <f>D108+D118+D128+D138+D148+D158+D166+D176+D182</f>
        <v>0</v>
      </c>
      <c r="E107" s="229">
        <f t="shared" si="20"/>
        <v>0</v>
      </c>
      <c r="F107" s="229">
        <f t="shared" si="20"/>
        <v>18000000</v>
      </c>
      <c r="G107" s="229">
        <f t="shared" si="20"/>
        <v>0</v>
      </c>
      <c r="H107" s="229">
        <f t="shared" si="20"/>
        <v>0</v>
      </c>
      <c r="I107" s="229">
        <f t="shared" si="20"/>
        <v>0</v>
      </c>
      <c r="J107" s="229">
        <f t="shared" si="20"/>
        <v>0</v>
      </c>
      <c r="K107" s="229">
        <f t="shared" si="20"/>
        <v>0</v>
      </c>
      <c r="L107" s="229">
        <f t="shared" si="20"/>
        <v>0</v>
      </c>
      <c r="M107" s="229">
        <f t="shared" si="14"/>
        <v>32614892</v>
      </c>
      <c r="N107" s="260">
        <f t="shared" si="20"/>
        <v>0</v>
      </c>
    </row>
    <row r="108" spans="1:14" customFormat="1" ht="25.5" customHeight="1" x14ac:dyDescent="0.25">
      <c r="A108" s="241">
        <v>3100</v>
      </c>
      <c r="B108" s="242" t="s">
        <v>447</v>
      </c>
      <c r="C108" s="230">
        <f>SUM(C109:C117)</f>
        <v>1033620</v>
      </c>
      <c r="D108" s="230">
        <f>SUM(D109:D117)</f>
        <v>0</v>
      </c>
      <c r="E108" s="230">
        <f t="shared" ref="E108:N108" si="21">SUM(E109:E117)</f>
        <v>0</v>
      </c>
      <c r="F108" s="230">
        <f t="shared" si="21"/>
        <v>18000000</v>
      </c>
      <c r="G108" s="230">
        <f t="shared" si="21"/>
        <v>0</v>
      </c>
      <c r="H108" s="230">
        <f t="shared" si="21"/>
        <v>0</v>
      </c>
      <c r="I108" s="230">
        <f t="shared" si="21"/>
        <v>0</v>
      </c>
      <c r="J108" s="230">
        <f t="shared" si="21"/>
        <v>0</v>
      </c>
      <c r="K108" s="230">
        <f t="shared" si="21"/>
        <v>0</v>
      </c>
      <c r="L108" s="230">
        <f t="shared" si="21"/>
        <v>0</v>
      </c>
      <c r="M108" s="230">
        <f t="shared" si="14"/>
        <v>19033620</v>
      </c>
      <c r="N108" s="257">
        <f t="shared" si="21"/>
        <v>0</v>
      </c>
    </row>
    <row r="109" spans="1:14" customFormat="1" ht="25.5" customHeight="1" x14ac:dyDescent="0.25">
      <c r="A109" s="254">
        <v>311</v>
      </c>
      <c r="B109" s="248" t="s">
        <v>448</v>
      </c>
      <c r="C109" s="401">
        <v>0</v>
      </c>
      <c r="D109" s="233">
        <v>0</v>
      </c>
      <c r="E109" s="233">
        <v>0</v>
      </c>
      <c r="F109" s="401">
        <v>18000000</v>
      </c>
      <c r="G109" s="233">
        <v>0</v>
      </c>
      <c r="H109" s="233">
        <v>0</v>
      </c>
      <c r="I109" s="233">
        <v>0</v>
      </c>
      <c r="J109" s="233">
        <v>0</v>
      </c>
      <c r="K109" s="233">
        <v>0</v>
      </c>
      <c r="L109" s="233">
        <v>0</v>
      </c>
      <c r="M109" s="231">
        <f t="shared" si="14"/>
        <v>18000000</v>
      </c>
      <c r="N109" s="253"/>
    </row>
    <row r="110" spans="1:14" customFormat="1" ht="25.5" customHeight="1" x14ac:dyDescent="0.25">
      <c r="A110" s="254">
        <v>312</v>
      </c>
      <c r="B110" s="248" t="s">
        <v>449</v>
      </c>
      <c r="C110" s="401"/>
      <c r="D110" s="233">
        <v>0</v>
      </c>
      <c r="E110" s="233">
        <v>0</v>
      </c>
      <c r="F110" s="233">
        <v>0</v>
      </c>
      <c r="G110" s="233">
        <v>0</v>
      </c>
      <c r="H110" s="233">
        <v>0</v>
      </c>
      <c r="I110" s="233">
        <v>0</v>
      </c>
      <c r="J110" s="233">
        <v>0</v>
      </c>
      <c r="K110" s="233">
        <v>0</v>
      </c>
      <c r="L110" s="233">
        <v>0</v>
      </c>
      <c r="M110" s="231">
        <f t="shared" si="14"/>
        <v>0</v>
      </c>
      <c r="N110" s="253"/>
    </row>
    <row r="111" spans="1:14" customFormat="1" ht="25.5" customHeight="1" x14ac:dyDescent="0.25">
      <c r="A111" s="254">
        <v>313</v>
      </c>
      <c r="B111" s="248" t="s">
        <v>450</v>
      </c>
      <c r="C111" s="401"/>
      <c r="D111" s="233">
        <v>0</v>
      </c>
      <c r="E111" s="233">
        <v>0</v>
      </c>
      <c r="F111" s="233">
        <v>0</v>
      </c>
      <c r="G111" s="233">
        <v>0</v>
      </c>
      <c r="H111" s="233">
        <v>0</v>
      </c>
      <c r="I111" s="233">
        <v>0</v>
      </c>
      <c r="J111" s="233">
        <v>0</v>
      </c>
      <c r="K111" s="233">
        <v>0</v>
      </c>
      <c r="L111" s="233">
        <v>0</v>
      </c>
      <c r="M111" s="231">
        <f t="shared" si="14"/>
        <v>0</v>
      </c>
      <c r="N111" s="253"/>
    </row>
    <row r="112" spans="1:14" customFormat="1" ht="25.5" customHeight="1" x14ac:dyDescent="0.25">
      <c r="A112" s="254">
        <v>314</v>
      </c>
      <c r="B112" s="248" t="s">
        <v>451</v>
      </c>
      <c r="C112" s="401">
        <v>949480</v>
      </c>
      <c r="D112" s="233">
        <v>0</v>
      </c>
      <c r="E112" s="233">
        <v>0</v>
      </c>
      <c r="F112" s="233">
        <v>0</v>
      </c>
      <c r="G112" s="233">
        <v>0</v>
      </c>
      <c r="H112" s="233">
        <v>0</v>
      </c>
      <c r="I112" s="233">
        <v>0</v>
      </c>
      <c r="J112" s="233">
        <v>0</v>
      </c>
      <c r="K112" s="233">
        <v>0</v>
      </c>
      <c r="L112" s="233">
        <v>0</v>
      </c>
      <c r="M112" s="231">
        <f t="shared" si="14"/>
        <v>949480</v>
      </c>
      <c r="N112" s="253"/>
    </row>
    <row r="113" spans="1:14" customFormat="1" ht="25.5" customHeight="1" x14ac:dyDescent="0.25">
      <c r="A113" s="254">
        <v>315</v>
      </c>
      <c r="B113" s="248" t="s">
        <v>452</v>
      </c>
      <c r="C113" s="402">
        <v>500</v>
      </c>
      <c r="D113" s="233">
        <v>0</v>
      </c>
      <c r="E113" s="233">
        <v>0</v>
      </c>
      <c r="F113" s="233">
        <v>0</v>
      </c>
      <c r="G113" s="233">
        <v>0</v>
      </c>
      <c r="H113" s="233">
        <v>0</v>
      </c>
      <c r="I113" s="233">
        <v>0</v>
      </c>
      <c r="J113" s="233">
        <v>0</v>
      </c>
      <c r="K113" s="233">
        <v>0</v>
      </c>
      <c r="L113" s="233">
        <v>0</v>
      </c>
      <c r="M113" s="231">
        <f t="shared" si="14"/>
        <v>500</v>
      </c>
      <c r="N113" s="253"/>
    </row>
    <row r="114" spans="1:14" customFormat="1" ht="25.5" customHeight="1" x14ac:dyDescent="0.25">
      <c r="A114" s="254">
        <v>316</v>
      </c>
      <c r="B114" s="248" t="s">
        <v>453</v>
      </c>
      <c r="C114" s="402"/>
      <c r="D114" s="233">
        <v>0</v>
      </c>
      <c r="E114" s="233">
        <v>0</v>
      </c>
      <c r="F114" s="233">
        <v>0</v>
      </c>
      <c r="G114" s="233">
        <v>0</v>
      </c>
      <c r="H114" s="233">
        <v>0</v>
      </c>
      <c r="I114" s="233">
        <v>0</v>
      </c>
      <c r="J114" s="233">
        <v>0</v>
      </c>
      <c r="K114" s="233">
        <v>0</v>
      </c>
      <c r="L114" s="233">
        <v>0</v>
      </c>
      <c r="M114" s="231">
        <f t="shared" si="14"/>
        <v>0</v>
      </c>
      <c r="N114" s="253"/>
    </row>
    <row r="115" spans="1:14" customFormat="1" ht="35.25" customHeight="1" x14ac:dyDescent="0.25">
      <c r="A115" s="254">
        <v>317</v>
      </c>
      <c r="B115" s="248" t="s">
        <v>454</v>
      </c>
      <c r="C115" s="401">
        <v>60000</v>
      </c>
      <c r="D115" s="233">
        <v>0</v>
      </c>
      <c r="E115" s="233">
        <v>0</v>
      </c>
      <c r="F115" s="233">
        <v>0</v>
      </c>
      <c r="G115" s="233">
        <v>0</v>
      </c>
      <c r="H115" s="233">
        <v>0</v>
      </c>
      <c r="I115" s="233">
        <v>0</v>
      </c>
      <c r="J115" s="233">
        <v>0</v>
      </c>
      <c r="K115" s="233">
        <v>0</v>
      </c>
      <c r="L115" s="233">
        <v>0</v>
      </c>
      <c r="M115" s="231">
        <f t="shared" si="14"/>
        <v>60000</v>
      </c>
      <c r="N115" s="253"/>
    </row>
    <row r="116" spans="1:14" customFormat="1" ht="25.5" customHeight="1" x14ac:dyDescent="0.25">
      <c r="A116" s="254">
        <v>318</v>
      </c>
      <c r="B116" s="248" t="s">
        <v>455</v>
      </c>
      <c r="C116" s="401">
        <v>23640</v>
      </c>
      <c r="D116" s="233">
        <v>0</v>
      </c>
      <c r="E116" s="233">
        <v>0</v>
      </c>
      <c r="F116" s="233">
        <v>0</v>
      </c>
      <c r="G116" s="233">
        <v>0</v>
      </c>
      <c r="H116" s="233">
        <v>0</v>
      </c>
      <c r="I116" s="233">
        <v>0</v>
      </c>
      <c r="J116" s="233">
        <v>0</v>
      </c>
      <c r="K116" s="233">
        <v>0</v>
      </c>
      <c r="L116" s="233">
        <v>0</v>
      </c>
      <c r="M116" s="231">
        <f t="shared" si="14"/>
        <v>23640</v>
      </c>
      <c r="N116" s="253"/>
    </row>
    <row r="117" spans="1:14" customFormat="1" ht="25.5" customHeight="1" x14ac:dyDescent="0.25">
      <c r="A117" s="254">
        <v>319</v>
      </c>
      <c r="B117" s="248" t="s">
        <v>456</v>
      </c>
      <c r="C117" s="233">
        <v>0</v>
      </c>
      <c r="D117" s="233">
        <v>0</v>
      </c>
      <c r="E117" s="233">
        <v>0</v>
      </c>
      <c r="F117" s="233">
        <v>0</v>
      </c>
      <c r="G117" s="233">
        <v>0</v>
      </c>
      <c r="H117" s="233">
        <v>0</v>
      </c>
      <c r="I117" s="233">
        <v>0</v>
      </c>
      <c r="J117" s="233">
        <v>0</v>
      </c>
      <c r="K117" s="233">
        <v>0</v>
      </c>
      <c r="L117" s="233">
        <v>0</v>
      </c>
      <c r="M117" s="231">
        <f t="shared" si="14"/>
        <v>0</v>
      </c>
      <c r="N117" s="253"/>
    </row>
    <row r="118" spans="1:14" customFormat="1" ht="25.5" customHeight="1" x14ac:dyDescent="0.25">
      <c r="A118" s="241">
        <v>3200</v>
      </c>
      <c r="B118" s="242" t="s">
        <v>457</v>
      </c>
      <c r="C118" s="230">
        <f t="shared" ref="C118:N118" si="22">SUM(C119:C127)</f>
        <v>1320900</v>
      </c>
      <c r="D118" s="230">
        <f>SUM(D119:D127)</f>
        <v>0</v>
      </c>
      <c r="E118" s="230">
        <f t="shared" si="22"/>
        <v>0</v>
      </c>
      <c r="F118" s="230">
        <f t="shared" si="22"/>
        <v>0</v>
      </c>
      <c r="G118" s="230">
        <f t="shared" si="22"/>
        <v>0</v>
      </c>
      <c r="H118" s="230">
        <f t="shared" si="22"/>
        <v>0</v>
      </c>
      <c r="I118" s="230">
        <f t="shared" si="22"/>
        <v>0</v>
      </c>
      <c r="J118" s="230">
        <f t="shared" si="22"/>
        <v>0</v>
      </c>
      <c r="K118" s="230">
        <f t="shared" si="22"/>
        <v>0</v>
      </c>
      <c r="L118" s="230">
        <f t="shared" si="22"/>
        <v>0</v>
      </c>
      <c r="M118" s="230">
        <f t="shared" si="14"/>
        <v>1320900</v>
      </c>
      <c r="N118" s="257">
        <f t="shared" si="22"/>
        <v>0</v>
      </c>
    </row>
    <row r="119" spans="1:14" ht="25.5" customHeight="1" x14ac:dyDescent="0.25">
      <c r="A119" s="254">
        <v>321</v>
      </c>
      <c r="B119" s="248" t="s">
        <v>458</v>
      </c>
      <c r="C119" s="401"/>
      <c r="D119" s="233">
        <v>0</v>
      </c>
      <c r="E119" s="233">
        <v>0</v>
      </c>
      <c r="F119" s="233">
        <v>0</v>
      </c>
      <c r="G119" s="233">
        <v>0</v>
      </c>
      <c r="H119" s="233">
        <v>0</v>
      </c>
      <c r="I119" s="233">
        <v>0</v>
      </c>
      <c r="J119" s="233">
        <v>0</v>
      </c>
      <c r="K119" s="233">
        <v>0</v>
      </c>
      <c r="L119" s="233">
        <v>0</v>
      </c>
      <c r="M119" s="177">
        <f t="shared" si="14"/>
        <v>0</v>
      </c>
      <c r="N119" s="261"/>
    </row>
    <row r="120" spans="1:14" ht="25.5" customHeight="1" x14ac:dyDescent="0.25">
      <c r="A120" s="254">
        <v>322</v>
      </c>
      <c r="B120" s="248" t="s">
        <v>459</v>
      </c>
      <c r="C120" s="401">
        <v>100000</v>
      </c>
      <c r="D120" s="233">
        <v>0</v>
      </c>
      <c r="E120" s="233">
        <v>0</v>
      </c>
      <c r="F120" s="233">
        <v>0</v>
      </c>
      <c r="G120" s="233">
        <v>0</v>
      </c>
      <c r="H120" s="233">
        <v>0</v>
      </c>
      <c r="I120" s="233">
        <v>0</v>
      </c>
      <c r="J120" s="233">
        <v>0</v>
      </c>
      <c r="K120" s="233">
        <v>0</v>
      </c>
      <c r="L120" s="233">
        <v>0</v>
      </c>
      <c r="M120" s="177">
        <f t="shared" si="14"/>
        <v>100000</v>
      </c>
      <c r="N120" s="261"/>
    </row>
    <row r="121" spans="1:14" ht="25.5" x14ac:dyDescent="0.25">
      <c r="A121" s="254">
        <v>323</v>
      </c>
      <c r="B121" s="248" t="s">
        <v>460</v>
      </c>
      <c r="C121" s="401">
        <v>1100800</v>
      </c>
      <c r="D121" s="233">
        <v>0</v>
      </c>
      <c r="E121" s="233">
        <v>0</v>
      </c>
      <c r="F121" s="233">
        <v>0</v>
      </c>
      <c r="G121" s="233">
        <v>0</v>
      </c>
      <c r="H121" s="233">
        <v>0</v>
      </c>
      <c r="I121" s="233">
        <v>0</v>
      </c>
      <c r="J121" s="233">
        <v>0</v>
      </c>
      <c r="K121" s="233">
        <v>0</v>
      </c>
      <c r="L121" s="233">
        <v>0</v>
      </c>
      <c r="M121" s="177">
        <f t="shared" si="14"/>
        <v>1100800</v>
      </c>
      <c r="N121" s="261"/>
    </row>
    <row r="122" spans="1:14" ht="30" customHeight="1" x14ac:dyDescent="0.25">
      <c r="A122" s="254">
        <v>324</v>
      </c>
      <c r="B122" s="248" t="s">
        <v>461</v>
      </c>
      <c r="C122" s="401"/>
      <c r="D122" s="233">
        <v>0</v>
      </c>
      <c r="E122" s="233">
        <v>0</v>
      </c>
      <c r="F122" s="233">
        <v>0</v>
      </c>
      <c r="G122" s="233">
        <v>0</v>
      </c>
      <c r="H122" s="233">
        <v>0</v>
      </c>
      <c r="I122" s="233">
        <v>0</v>
      </c>
      <c r="J122" s="233">
        <v>0</v>
      </c>
      <c r="K122" s="233">
        <v>0</v>
      </c>
      <c r="L122" s="233">
        <v>0</v>
      </c>
      <c r="M122" s="177">
        <f t="shared" si="14"/>
        <v>0</v>
      </c>
      <c r="N122" s="261"/>
    </row>
    <row r="123" spans="1:14" ht="25.5" customHeight="1" x14ac:dyDescent="0.25">
      <c r="A123" s="254">
        <v>325</v>
      </c>
      <c r="B123" s="248" t="s">
        <v>462</v>
      </c>
      <c r="C123" s="401"/>
      <c r="D123" s="233">
        <v>0</v>
      </c>
      <c r="E123" s="233">
        <v>0</v>
      </c>
      <c r="F123" s="233">
        <v>0</v>
      </c>
      <c r="G123" s="233">
        <v>0</v>
      </c>
      <c r="H123" s="233">
        <v>0</v>
      </c>
      <c r="I123" s="233">
        <v>0</v>
      </c>
      <c r="J123" s="233">
        <v>0</v>
      </c>
      <c r="K123" s="233">
        <v>0</v>
      </c>
      <c r="L123" s="233">
        <v>0</v>
      </c>
      <c r="M123" s="177">
        <f t="shared" si="14"/>
        <v>0</v>
      </c>
      <c r="N123" s="261"/>
    </row>
    <row r="124" spans="1:14" ht="25.5" customHeight="1" x14ac:dyDescent="0.25">
      <c r="A124" s="254">
        <v>326</v>
      </c>
      <c r="B124" s="248" t="s">
        <v>463</v>
      </c>
      <c r="C124" s="401">
        <v>115000</v>
      </c>
      <c r="D124" s="233">
        <v>0</v>
      </c>
      <c r="E124" s="233">
        <v>0</v>
      </c>
      <c r="F124" s="233">
        <v>0</v>
      </c>
      <c r="G124" s="233">
        <v>0</v>
      </c>
      <c r="H124" s="233">
        <v>0</v>
      </c>
      <c r="I124" s="233">
        <v>0</v>
      </c>
      <c r="J124" s="233">
        <v>0</v>
      </c>
      <c r="K124" s="233">
        <v>0</v>
      </c>
      <c r="L124" s="233">
        <v>0</v>
      </c>
      <c r="M124" s="177">
        <f t="shared" si="14"/>
        <v>115000</v>
      </c>
      <c r="N124" s="261"/>
    </row>
    <row r="125" spans="1:14" ht="25.5" customHeight="1" x14ac:dyDescent="0.25">
      <c r="A125" s="254">
        <v>327</v>
      </c>
      <c r="B125" s="248" t="s">
        <v>464</v>
      </c>
      <c r="C125" s="401"/>
      <c r="D125" s="233">
        <v>0</v>
      </c>
      <c r="E125" s="233">
        <v>0</v>
      </c>
      <c r="F125" s="233">
        <v>0</v>
      </c>
      <c r="G125" s="233">
        <v>0</v>
      </c>
      <c r="H125" s="233">
        <v>0</v>
      </c>
      <c r="I125" s="233">
        <v>0</v>
      </c>
      <c r="J125" s="233">
        <v>0</v>
      </c>
      <c r="K125" s="233">
        <v>0</v>
      </c>
      <c r="L125" s="233">
        <v>0</v>
      </c>
      <c r="M125" s="177">
        <f t="shared" si="14"/>
        <v>0</v>
      </c>
      <c r="N125" s="261"/>
    </row>
    <row r="126" spans="1:14" ht="25.5" customHeight="1" x14ac:dyDescent="0.25">
      <c r="A126" s="254">
        <v>328</v>
      </c>
      <c r="B126" s="248" t="s">
        <v>465</v>
      </c>
      <c r="C126" s="401"/>
      <c r="D126" s="233">
        <v>0</v>
      </c>
      <c r="E126" s="233">
        <v>0</v>
      </c>
      <c r="F126" s="233">
        <v>0</v>
      </c>
      <c r="G126" s="233">
        <v>0</v>
      </c>
      <c r="H126" s="233">
        <v>0</v>
      </c>
      <c r="I126" s="233">
        <v>0</v>
      </c>
      <c r="J126" s="233">
        <v>0</v>
      </c>
      <c r="K126" s="233">
        <v>0</v>
      </c>
      <c r="L126" s="233">
        <v>0</v>
      </c>
      <c r="M126" s="177">
        <f t="shared" si="14"/>
        <v>0</v>
      </c>
      <c r="N126" s="261"/>
    </row>
    <row r="127" spans="1:14" ht="25.5" customHeight="1" x14ac:dyDescent="0.25">
      <c r="A127" s="254">
        <v>329</v>
      </c>
      <c r="B127" s="248" t="s">
        <v>466</v>
      </c>
      <c r="C127" s="401">
        <v>5100</v>
      </c>
      <c r="D127" s="233">
        <v>0</v>
      </c>
      <c r="E127" s="233">
        <v>0</v>
      </c>
      <c r="F127" s="233">
        <v>0</v>
      </c>
      <c r="G127" s="233">
        <v>0</v>
      </c>
      <c r="H127" s="233">
        <v>0</v>
      </c>
      <c r="I127" s="233">
        <v>0</v>
      </c>
      <c r="J127" s="233">
        <v>0</v>
      </c>
      <c r="K127" s="233">
        <v>0</v>
      </c>
      <c r="L127" s="233">
        <v>0</v>
      </c>
      <c r="M127" s="177">
        <f t="shared" si="14"/>
        <v>5100</v>
      </c>
      <c r="N127" s="261"/>
    </row>
    <row r="128" spans="1:14" customFormat="1" ht="30" x14ac:dyDescent="0.25">
      <c r="A128" s="241">
        <v>3300</v>
      </c>
      <c r="B128" s="242" t="s">
        <v>467</v>
      </c>
      <c r="C128" s="230">
        <f t="shared" ref="C128:N128" si="23">SUM(C129:C137)</f>
        <v>2479190</v>
      </c>
      <c r="D128" s="230">
        <f>SUM(D129:D137)</f>
        <v>0</v>
      </c>
      <c r="E128" s="230">
        <f t="shared" si="23"/>
        <v>0</v>
      </c>
      <c r="F128" s="230">
        <f t="shared" si="23"/>
        <v>0</v>
      </c>
      <c r="G128" s="230">
        <f t="shared" si="23"/>
        <v>0</v>
      </c>
      <c r="H128" s="230">
        <f t="shared" si="23"/>
        <v>0</v>
      </c>
      <c r="I128" s="230">
        <f t="shared" si="23"/>
        <v>0</v>
      </c>
      <c r="J128" s="230">
        <f t="shared" si="23"/>
        <v>0</v>
      </c>
      <c r="K128" s="230">
        <f t="shared" si="23"/>
        <v>0</v>
      </c>
      <c r="L128" s="230">
        <f t="shared" si="23"/>
        <v>0</v>
      </c>
      <c r="M128" s="230">
        <f t="shared" si="14"/>
        <v>2479190</v>
      </c>
      <c r="N128" s="257">
        <f t="shared" si="23"/>
        <v>0</v>
      </c>
    </row>
    <row r="129" spans="1:14" customFormat="1" ht="25.5" customHeight="1" x14ac:dyDescent="0.25">
      <c r="A129" s="254">
        <v>331</v>
      </c>
      <c r="B129" s="247" t="s">
        <v>468</v>
      </c>
      <c r="C129" s="233">
        <v>1473000</v>
      </c>
      <c r="D129" s="233">
        <v>0</v>
      </c>
      <c r="E129" s="233">
        <v>0</v>
      </c>
      <c r="F129" s="233">
        <v>0</v>
      </c>
      <c r="G129" s="233">
        <v>0</v>
      </c>
      <c r="H129" s="233">
        <v>0</v>
      </c>
      <c r="I129" s="233">
        <v>0</v>
      </c>
      <c r="J129" s="233">
        <v>0</v>
      </c>
      <c r="K129" s="233">
        <v>0</v>
      </c>
      <c r="L129" s="233">
        <v>0</v>
      </c>
      <c r="M129" s="231">
        <f t="shared" si="14"/>
        <v>1473000</v>
      </c>
      <c r="N129" s="253"/>
    </row>
    <row r="130" spans="1:14" customFormat="1" ht="30.75" customHeight="1" x14ac:dyDescent="0.25">
      <c r="A130" s="254">
        <v>332</v>
      </c>
      <c r="B130" s="248" t="s">
        <v>469</v>
      </c>
      <c r="C130" s="233">
        <v>215000</v>
      </c>
      <c r="D130" s="233">
        <v>0</v>
      </c>
      <c r="E130" s="233">
        <v>0</v>
      </c>
      <c r="F130" s="233">
        <v>0</v>
      </c>
      <c r="G130" s="233">
        <v>0</v>
      </c>
      <c r="H130" s="233">
        <v>0</v>
      </c>
      <c r="I130" s="233">
        <v>0</v>
      </c>
      <c r="J130" s="233">
        <v>0</v>
      </c>
      <c r="K130" s="233">
        <v>0</v>
      </c>
      <c r="L130" s="233">
        <v>0</v>
      </c>
      <c r="M130" s="231">
        <f t="shared" si="14"/>
        <v>215000</v>
      </c>
      <c r="N130" s="253"/>
    </row>
    <row r="131" spans="1:14" customFormat="1" ht="33" customHeight="1" x14ac:dyDescent="0.25">
      <c r="A131" s="254">
        <v>333</v>
      </c>
      <c r="B131" s="248" t="s">
        <v>470</v>
      </c>
      <c r="C131" s="233">
        <v>15000</v>
      </c>
      <c r="D131" s="233">
        <v>0</v>
      </c>
      <c r="E131" s="233">
        <v>0</v>
      </c>
      <c r="F131" s="233">
        <v>0</v>
      </c>
      <c r="G131" s="233">
        <v>0</v>
      </c>
      <c r="H131" s="233">
        <v>0</v>
      </c>
      <c r="I131" s="233">
        <v>0</v>
      </c>
      <c r="J131" s="233">
        <v>0</v>
      </c>
      <c r="K131" s="233">
        <v>0</v>
      </c>
      <c r="L131" s="233">
        <v>0</v>
      </c>
      <c r="M131" s="231">
        <f t="shared" si="14"/>
        <v>15000</v>
      </c>
      <c r="N131" s="253"/>
    </row>
    <row r="132" spans="1:14" customFormat="1" ht="25.5" customHeight="1" x14ac:dyDescent="0.25">
      <c r="A132" s="254">
        <v>334</v>
      </c>
      <c r="B132" s="248" t="s">
        <v>471</v>
      </c>
      <c r="C132" s="233">
        <v>80200</v>
      </c>
      <c r="D132" s="233">
        <v>0</v>
      </c>
      <c r="E132" s="233">
        <v>0</v>
      </c>
      <c r="F132" s="233">
        <v>0</v>
      </c>
      <c r="G132" s="233">
        <v>0</v>
      </c>
      <c r="H132" s="233">
        <v>0</v>
      </c>
      <c r="I132" s="233">
        <v>0</v>
      </c>
      <c r="J132" s="233">
        <v>0</v>
      </c>
      <c r="K132" s="233">
        <v>0</v>
      </c>
      <c r="L132" s="233">
        <v>0</v>
      </c>
      <c r="M132" s="231">
        <f t="shared" si="14"/>
        <v>80200</v>
      </c>
      <c r="N132" s="253"/>
    </row>
    <row r="133" spans="1:14" customFormat="1" ht="25.5" customHeight="1" x14ac:dyDescent="0.25">
      <c r="A133" s="254">
        <v>335</v>
      </c>
      <c r="B133" s="248" t="s">
        <v>472</v>
      </c>
      <c r="C133" s="233"/>
      <c r="D133" s="233">
        <v>0</v>
      </c>
      <c r="E133" s="233">
        <v>0</v>
      </c>
      <c r="F133" s="233">
        <v>0</v>
      </c>
      <c r="G133" s="233">
        <v>0</v>
      </c>
      <c r="H133" s="233">
        <v>0</v>
      </c>
      <c r="I133" s="233">
        <v>0</v>
      </c>
      <c r="J133" s="233">
        <v>0</v>
      </c>
      <c r="K133" s="233">
        <v>0</v>
      </c>
      <c r="L133" s="233">
        <v>0</v>
      </c>
      <c r="M133" s="231">
        <f t="shared" si="14"/>
        <v>0</v>
      </c>
      <c r="N133" s="253"/>
    </row>
    <row r="134" spans="1:14" customFormat="1" ht="25.5" x14ac:dyDescent="0.25">
      <c r="A134" s="254">
        <v>336</v>
      </c>
      <c r="B134" s="248" t="s">
        <v>473</v>
      </c>
      <c r="C134" s="233">
        <v>475990</v>
      </c>
      <c r="D134" s="233">
        <v>0</v>
      </c>
      <c r="E134" s="233">
        <v>0</v>
      </c>
      <c r="F134" s="233">
        <v>0</v>
      </c>
      <c r="G134" s="233">
        <v>0</v>
      </c>
      <c r="H134" s="233">
        <v>0</v>
      </c>
      <c r="I134" s="233">
        <v>0</v>
      </c>
      <c r="J134" s="233">
        <v>0</v>
      </c>
      <c r="K134" s="233">
        <v>0</v>
      </c>
      <c r="L134" s="233">
        <v>0</v>
      </c>
      <c r="M134" s="231">
        <f t="shared" ref="M134:M197" si="24">SUM(C134:L134)</f>
        <v>475990</v>
      </c>
      <c r="N134" s="253"/>
    </row>
    <row r="135" spans="1:14" customFormat="1" ht="25.5" customHeight="1" x14ac:dyDescent="0.25">
      <c r="A135" s="254">
        <v>337</v>
      </c>
      <c r="B135" s="248" t="s">
        <v>474</v>
      </c>
      <c r="C135" s="233"/>
      <c r="D135" s="233">
        <v>0</v>
      </c>
      <c r="E135" s="233">
        <v>0</v>
      </c>
      <c r="F135" s="233">
        <v>0</v>
      </c>
      <c r="G135" s="233">
        <v>0</v>
      </c>
      <c r="H135" s="233">
        <v>0</v>
      </c>
      <c r="I135" s="233">
        <v>0</v>
      </c>
      <c r="J135" s="233">
        <v>0</v>
      </c>
      <c r="K135" s="233">
        <v>0</v>
      </c>
      <c r="L135" s="233">
        <v>0</v>
      </c>
      <c r="M135" s="231">
        <f t="shared" si="24"/>
        <v>0</v>
      </c>
      <c r="N135" s="253"/>
    </row>
    <row r="136" spans="1:14" customFormat="1" ht="25.5" customHeight="1" x14ac:dyDescent="0.25">
      <c r="A136" s="254">
        <v>338</v>
      </c>
      <c r="B136" s="248" t="s">
        <v>475</v>
      </c>
      <c r="C136" s="233">
        <v>220000</v>
      </c>
      <c r="D136" s="233">
        <v>0</v>
      </c>
      <c r="E136" s="233">
        <v>0</v>
      </c>
      <c r="F136" s="233">
        <v>0</v>
      </c>
      <c r="G136" s="233">
        <v>0</v>
      </c>
      <c r="H136" s="233">
        <v>0</v>
      </c>
      <c r="I136" s="233">
        <v>0</v>
      </c>
      <c r="J136" s="233">
        <v>0</v>
      </c>
      <c r="K136" s="233">
        <v>0</v>
      </c>
      <c r="L136" s="233">
        <v>0</v>
      </c>
      <c r="M136" s="231">
        <f t="shared" si="24"/>
        <v>220000</v>
      </c>
      <c r="N136" s="253"/>
    </row>
    <row r="137" spans="1:14" customFormat="1" ht="25.5" customHeight="1" x14ac:dyDescent="0.25">
      <c r="A137" s="254">
        <v>339</v>
      </c>
      <c r="B137" s="248" t="s">
        <v>476</v>
      </c>
      <c r="C137" s="233">
        <v>0</v>
      </c>
      <c r="D137" s="233">
        <v>0</v>
      </c>
      <c r="E137" s="233">
        <v>0</v>
      </c>
      <c r="F137" s="233">
        <v>0</v>
      </c>
      <c r="G137" s="233">
        <v>0</v>
      </c>
      <c r="H137" s="233">
        <v>0</v>
      </c>
      <c r="I137" s="233">
        <v>0</v>
      </c>
      <c r="J137" s="233">
        <v>0</v>
      </c>
      <c r="K137" s="233">
        <v>0</v>
      </c>
      <c r="L137" s="233">
        <v>0</v>
      </c>
      <c r="M137" s="231">
        <f t="shared" si="24"/>
        <v>0</v>
      </c>
      <c r="N137" s="253"/>
    </row>
    <row r="138" spans="1:14" customFormat="1" ht="25.5" customHeight="1" x14ac:dyDescent="0.25">
      <c r="A138" s="241">
        <v>3400</v>
      </c>
      <c r="B138" s="242" t="s">
        <v>477</v>
      </c>
      <c r="C138" s="230">
        <f t="shared" ref="C138:N138" si="25">SUM(C139:C147)</f>
        <v>1846196</v>
      </c>
      <c r="D138" s="230">
        <f>SUM(D139:D147)</f>
        <v>0</v>
      </c>
      <c r="E138" s="230">
        <f t="shared" si="25"/>
        <v>0</v>
      </c>
      <c r="F138" s="230">
        <f t="shared" si="25"/>
        <v>0</v>
      </c>
      <c r="G138" s="230">
        <f t="shared" si="25"/>
        <v>0</v>
      </c>
      <c r="H138" s="230">
        <f t="shared" si="25"/>
        <v>0</v>
      </c>
      <c r="I138" s="230">
        <f t="shared" si="25"/>
        <v>0</v>
      </c>
      <c r="J138" s="230">
        <f t="shared" si="25"/>
        <v>0</v>
      </c>
      <c r="K138" s="230">
        <f t="shared" si="25"/>
        <v>0</v>
      </c>
      <c r="L138" s="230">
        <f t="shared" si="25"/>
        <v>0</v>
      </c>
      <c r="M138" s="230">
        <f t="shared" si="24"/>
        <v>1846196</v>
      </c>
      <c r="N138" s="257">
        <f t="shared" si="25"/>
        <v>0</v>
      </c>
    </row>
    <row r="139" spans="1:14" customFormat="1" ht="25.5" customHeight="1" x14ac:dyDescent="0.25">
      <c r="A139" s="254">
        <v>341</v>
      </c>
      <c r="B139" s="248" t="s">
        <v>478</v>
      </c>
      <c r="C139" s="401">
        <v>443436</v>
      </c>
      <c r="D139" s="233">
        <v>0</v>
      </c>
      <c r="E139" s="233">
        <v>0</v>
      </c>
      <c r="F139" s="233">
        <v>0</v>
      </c>
      <c r="G139" s="233">
        <v>0</v>
      </c>
      <c r="H139" s="233">
        <v>0</v>
      </c>
      <c r="I139" s="233">
        <v>0</v>
      </c>
      <c r="J139" s="233">
        <v>0</v>
      </c>
      <c r="K139" s="233">
        <v>0</v>
      </c>
      <c r="L139" s="233">
        <v>0</v>
      </c>
      <c r="M139" s="231">
        <f t="shared" si="24"/>
        <v>443436</v>
      </c>
      <c r="N139" s="253"/>
    </row>
    <row r="140" spans="1:14" customFormat="1" ht="25.5" customHeight="1" x14ac:dyDescent="0.25">
      <c r="A140" s="254">
        <v>342</v>
      </c>
      <c r="B140" s="248" t="s">
        <v>479</v>
      </c>
      <c r="C140" s="401"/>
      <c r="D140" s="233">
        <v>0</v>
      </c>
      <c r="E140" s="233">
        <v>0</v>
      </c>
      <c r="F140" s="233">
        <v>0</v>
      </c>
      <c r="G140" s="233">
        <v>0</v>
      </c>
      <c r="H140" s="233">
        <v>0</v>
      </c>
      <c r="I140" s="233">
        <v>0</v>
      </c>
      <c r="J140" s="233">
        <v>0</v>
      </c>
      <c r="K140" s="233">
        <v>0</v>
      </c>
      <c r="L140" s="233">
        <v>0</v>
      </c>
      <c r="M140" s="231">
        <f t="shared" si="24"/>
        <v>0</v>
      </c>
      <c r="N140" s="253"/>
    </row>
    <row r="141" spans="1:14" customFormat="1" ht="25.5" customHeight="1" x14ac:dyDescent="0.25">
      <c r="A141" s="254">
        <v>343</v>
      </c>
      <c r="B141" s="248" t="s">
        <v>480</v>
      </c>
      <c r="C141" s="401">
        <v>82560</v>
      </c>
      <c r="D141" s="233">
        <v>0</v>
      </c>
      <c r="E141" s="233">
        <v>0</v>
      </c>
      <c r="F141" s="233">
        <v>0</v>
      </c>
      <c r="G141" s="233">
        <v>0</v>
      </c>
      <c r="H141" s="233">
        <v>0</v>
      </c>
      <c r="I141" s="233">
        <v>0</v>
      </c>
      <c r="J141" s="233">
        <v>0</v>
      </c>
      <c r="K141" s="233">
        <v>0</v>
      </c>
      <c r="L141" s="233">
        <v>0</v>
      </c>
      <c r="M141" s="231">
        <f t="shared" si="24"/>
        <v>82560</v>
      </c>
      <c r="N141" s="253"/>
    </row>
    <row r="142" spans="1:14" customFormat="1" ht="25.5" customHeight="1" x14ac:dyDescent="0.25">
      <c r="A142" s="254">
        <v>344</v>
      </c>
      <c r="B142" s="248" t="s">
        <v>481</v>
      </c>
      <c r="C142" s="401">
        <v>1310000</v>
      </c>
      <c r="D142" s="233">
        <v>0</v>
      </c>
      <c r="E142" s="233">
        <v>0</v>
      </c>
      <c r="F142" s="233">
        <v>0</v>
      </c>
      <c r="G142" s="233">
        <v>0</v>
      </c>
      <c r="H142" s="233">
        <v>0</v>
      </c>
      <c r="I142" s="233">
        <v>0</v>
      </c>
      <c r="J142" s="233">
        <v>0</v>
      </c>
      <c r="K142" s="233">
        <v>0</v>
      </c>
      <c r="L142" s="233">
        <v>0</v>
      </c>
      <c r="M142" s="231">
        <f t="shared" si="24"/>
        <v>1310000</v>
      </c>
      <c r="N142" s="253"/>
    </row>
    <row r="143" spans="1:14" customFormat="1" ht="25.5" customHeight="1" x14ac:dyDescent="0.25">
      <c r="A143" s="254">
        <v>345</v>
      </c>
      <c r="B143" s="248" t="s">
        <v>482</v>
      </c>
      <c r="C143" s="401"/>
      <c r="D143" s="233">
        <v>0</v>
      </c>
      <c r="E143" s="233">
        <v>0</v>
      </c>
      <c r="F143" s="233">
        <v>0</v>
      </c>
      <c r="G143" s="233">
        <v>0</v>
      </c>
      <c r="H143" s="233">
        <v>0</v>
      </c>
      <c r="I143" s="233">
        <v>0</v>
      </c>
      <c r="J143" s="233">
        <v>0</v>
      </c>
      <c r="K143" s="233">
        <v>0</v>
      </c>
      <c r="L143" s="233">
        <v>0</v>
      </c>
      <c r="M143" s="231">
        <f t="shared" si="24"/>
        <v>0</v>
      </c>
      <c r="N143" s="253"/>
    </row>
    <row r="144" spans="1:14" customFormat="1" ht="25.5" customHeight="1" x14ac:dyDescent="0.25">
      <c r="A144" s="254">
        <v>346</v>
      </c>
      <c r="B144" s="248" t="s">
        <v>483</v>
      </c>
      <c r="C144" s="401"/>
      <c r="D144" s="233">
        <v>0</v>
      </c>
      <c r="E144" s="233">
        <v>0</v>
      </c>
      <c r="F144" s="233">
        <v>0</v>
      </c>
      <c r="G144" s="233">
        <v>0</v>
      </c>
      <c r="H144" s="233">
        <v>0</v>
      </c>
      <c r="I144" s="233">
        <v>0</v>
      </c>
      <c r="J144" s="233">
        <v>0</v>
      </c>
      <c r="K144" s="233">
        <v>0</v>
      </c>
      <c r="L144" s="233">
        <v>0</v>
      </c>
      <c r="M144" s="231">
        <f t="shared" si="24"/>
        <v>0</v>
      </c>
      <c r="N144" s="253"/>
    </row>
    <row r="145" spans="1:14" customFormat="1" ht="25.5" customHeight="1" x14ac:dyDescent="0.25">
      <c r="A145" s="254">
        <v>347</v>
      </c>
      <c r="B145" s="248" t="s">
        <v>484</v>
      </c>
      <c r="C145" s="401">
        <v>10200</v>
      </c>
      <c r="D145" s="233">
        <v>0</v>
      </c>
      <c r="E145" s="233">
        <v>0</v>
      </c>
      <c r="F145" s="233">
        <v>0</v>
      </c>
      <c r="G145" s="233">
        <v>0</v>
      </c>
      <c r="H145" s="233">
        <v>0</v>
      </c>
      <c r="I145" s="233">
        <v>0</v>
      </c>
      <c r="J145" s="233">
        <v>0</v>
      </c>
      <c r="K145" s="233">
        <v>0</v>
      </c>
      <c r="L145" s="233">
        <v>0</v>
      </c>
      <c r="M145" s="231">
        <f t="shared" si="24"/>
        <v>10200</v>
      </c>
      <c r="N145" s="253"/>
    </row>
    <row r="146" spans="1:14" customFormat="1" ht="25.5" customHeight="1" x14ac:dyDescent="0.25">
      <c r="A146" s="254">
        <v>348</v>
      </c>
      <c r="B146" s="248" t="s">
        <v>485</v>
      </c>
      <c r="C146" s="233">
        <v>0</v>
      </c>
      <c r="D146" s="233">
        <v>0</v>
      </c>
      <c r="E146" s="233">
        <v>0</v>
      </c>
      <c r="F146" s="233">
        <v>0</v>
      </c>
      <c r="G146" s="233">
        <v>0</v>
      </c>
      <c r="H146" s="233">
        <v>0</v>
      </c>
      <c r="I146" s="233">
        <v>0</v>
      </c>
      <c r="J146" s="233">
        <v>0</v>
      </c>
      <c r="K146" s="233">
        <v>0</v>
      </c>
      <c r="L146" s="233">
        <v>0</v>
      </c>
      <c r="M146" s="231">
        <f t="shared" si="24"/>
        <v>0</v>
      </c>
      <c r="N146" s="253"/>
    </row>
    <row r="147" spans="1:14" customFormat="1" ht="25.5" customHeight="1" x14ac:dyDescent="0.25">
      <c r="A147" s="254">
        <v>349</v>
      </c>
      <c r="B147" s="248" t="s">
        <v>486</v>
      </c>
      <c r="C147" s="233">
        <v>0</v>
      </c>
      <c r="D147" s="233">
        <v>0</v>
      </c>
      <c r="E147" s="233">
        <v>0</v>
      </c>
      <c r="F147" s="233">
        <v>0</v>
      </c>
      <c r="G147" s="233">
        <v>0</v>
      </c>
      <c r="H147" s="233">
        <v>0</v>
      </c>
      <c r="I147" s="233">
        <v>0</v>
      </c>
      <c r="J147" s="233">
        <v>0</v>
      </c>
      <c r="K147" s="233">
        <v>0</v>
      </c>
      <c r="L147" s="233">
        <v>0</v>
      </c>
      <c r="M147" s="231">
        <f t="shared" si="24"/>
        <v>0</v>
      </c>
      <c r="N147" s="253"/>
    </row>
    <row r="148" spans="1:14" customFormat="1" ht="30" x14ac:dyDescent="0.25">
      <c r="A148" s="241">
        <v>3500</v>
      </c>
      <c r="B148" s="242" t="s">
        <v>487</v>
      </c>
      <c r="C148" s="230">
        <f t="shared" ref="C148:N148" si="26">SUM(C149:C157)</f>
        <v>1102850</v>
      </c>
      <c r="D148" s="230">
        <f>SUM(D149:D157)</f>
        <v>0</v>
      </c>
      <c r="E148" s="230">
        <f t="shared" si="26"/>
        <v>0</v>
      </c>
      <c r="F148" s="230">
        <f t="shared" si="26"/>
        <v>0</v>
      </c>
      <c r="G148" s="230">
        <f t="shared" si="26"/>
        <v>0</v>
      </c>
      <c r="H148" s="230">
        <f t="shared" si="26"/>
        <v>0</v>
      </c>
      <c r="I148" s="230">
        <f t="shared" si="26"/>
        <v>0</v>
      </c>
      <c r="J148" s="230">
        <f t="shared" si="26"/>
        <v>0</v>
      </c>
      <c r="K148" s="230">
        <f t="shared" si="26"/>
        <v>0</v>
      </c>
      <c r="L148" s="230">
        <f t="shared" si="26"/>
        <v>0</v>
      </c>
      <c r="M148" s="230">
        <f t="shared" si="24"/>
        <v>1102850</v>
      </c>
      <c r="N148" s="257">
        <f t="shared" si="26"/>
        <v>0</v>
      </c>
    </row>
    <row r="149" spans="1:14" customFormat="1" ht="25.5" customHeight="1" x14ac:dyDescent="0.25">
      <c r="A149" s="254">
        <v>351</v>
      </c>
      <c r="B149" s="248" t="s">
        <v>488</v>
      </c>
      <c r="C149" s="401">
        <v>92004</v>
      </c>
      <c r="D149" s="233">
        <v>0</v>
      </c>
      <c r="E149" s="233">
        <v>0</v>
      </c>
      <c r="F149" s="233">
        <v>0</v>
      </c>
      <c r="G149" s="233">
        <v>0</v>
      </c>
      <c r="H149" s="233">
        <v>0</v>
      </c>
      <c r="I149" s="233">
        <v>0</v>
      </c>
      <c r="J149" s="233">
        <v>0</v>
      </c>
      <c r="K149" s="233">
        <v>0</v>
      </c>
      <c r="L149" s="233">
        <v>0</v>
      </c>
      <c r="M149" s="231">
        <f t="shared" si="24"/>
        <v>92004</v>
      </c>
      <c r="N149" s="253"/>
    </row>
    <row r="150" spans="1:14" customFormat="1" ht="34.5" customHeight="1" x14ac:dyDescent="0.25">
      <c r="A150" s="254">
        <v>352</v>
      </c>
      <c r="B150" s="248" t="s">
        <v>489</v>
      </c>
      <c r="C150" s="401">
        <v>38058</v>
      </c>
      <c r="D150" s="233">
        <v>0</v>
      </c>
      <c r="E150" s="233">
        <v>0</v>
      </c>
      <c r="F150" s="233">
        <v>0</v>
      </c>
      <c r="G150" s="233">
        <v>0</v>
      </c>
      <c r="H150" s="233">
        <v>0</v>
      </c>
      <c r="I150" s="233">
        <v>0</v>
      </c>
      <c r="J150" s="233">
        <v>0</v>
      </c>
      <c r="K150" s="233">
        <v>0</v>
      </c>
      <c r="L150" s="233">
        <v>0</v>
      </c>
      <c r="M150" s="231">
        <f t="shared" si="24"/>
        <v>38058</v>
      </c>
      <c r="N150" s="253"/>
    </row>
    <row r="151" spans="1:14" customFormat="1" ht="33" customHeight="1" x14ac:dyDescent="0.25">
      <c r="A151" s="254">
        <v>353</v>
      </c>
      <c r="B151" s="248" t="s">
        <v>490</v>
      </c>
      <c r="C151" s="401">
        <v>510288</v>
      </c>
      <c r="D151" s="233">
        <v>0</v>
      </c>
      <c r="E151" s="233">
        <v>0</v>
      </c>
      <c r="F151" s="233">
        <v>0</v>
      </c>
      <c r="G151" s="233">
        <v>0</v>
      </c>
      <c r="H151" s="233">
        <v>0</v>
      </c>
      <c r="I151" s="233">
        <v>0</v>
      </c>
      <c r="J151" s="233">
        <v>0</v>
      </c>
      <c r="K151" s="233">
        <v>0</v>
      </c>
      <c r="L151" s="233">
        <v>0</v>
      </c>
      <c r="M151" s="231">
        <f t="shared" si="24"/>
        <v>510288</v>
      </c>
      <c r="N151" s="253"/>
    </row>
    <row r="152" spans="1:14" customFormat="1" ht="29.25" customHeight="1" x14ac:dyDescent="0.25">
      <c r="A152" s="254">
        <v>354</v>
      </c>
      <c r="B152" s="248" t="s">
        <v>491</v>
      </c>
      <c r="C152" s="401"/>
      <c r="D152" s="233">
        <v>0</v>
      </c>
      <c r="E152" s="233">
        <v>0</v>
      </c>
      <c r="F152" s="233">
        <v>0</v>
      </c>
      <c r="G152" s="233">
        <v>0</v>
      </c>
      <c r="H152" s="233">
        <v>0</v>
      </c>
      <c r="I152" s="233">
        <v>0</v>
      </c>
      <c r="J152" s="233">
        <v>0</v>
      </c>
      <c r="K152" s="233">
        <v>0</v>
      </c>
      <c r="L152" s="233">
        <v>0</v>
      </c>
      <c r="M152" s="231">
        <f t="shared" si="24"/>
        <v>0</v>
      </c>
      <c r="N152" s="253"/>
    </row>
    <row r="153" spans="1:14" customFormat="1" ht="25.5" customHeight="1" x14ac:dyDescent="0.25">
      <c r="A153" s="254">
        <v>355</v>
      </c>
      <c r="B153" s="248" t="s">
        <v>492</v>
      </c>
      <c r="C153" s="401">
        <v>380000</v>
      </c>
      <c r="D153" s="233">
        <v>0</v>
      </c>
      <c r="E153" s="233">
        <v>0</v>
      </c>
      <c r="F153" s="233">
        <v>0</v>
      </c>
      <c r="G153" s="233">
        <v>0</v>
      </c>
      <c r="H153" s="233">
        <v>0</v>
      </c>
      <c r="I153" s="233">
        <v>0</v>
      </c>
      <c r="J153" s="233">
        <v>0</v>
      </c>
      <c r="K153" s="233">
        <v>0</v>
      </c>
      <c r="L153" s="233">
        <v>0</v>
      </c>
      <c r="M153" s="231">
        <f t="shared" si="24"/>
        <v>380000</v>
      </c>
      <c r="N153" s="253"/>
    </row>
    <row r="154" spans="1:14" customFormat="1" ht="15" x14ac:dyDescent="0.25">
      <c r="A154" s="254">
        <v>356</v>
      </c>
      <c r="B154" s="248" t="s">
        <v>493</v>
      </c>
      <c r="C154" s="401"/>
      <c r="D154" s="233">
        <v>0</v>
      </c>
      <c r="E154" s="233">
        <v>0</v>
      </c>
      <c r="F154" s="233">
        <v>0</v>
      </c>
      <c r="G154" s="233">
        <v>0</v>
      </c>
      <c r="H154" s="233">
        <v>0</v>
      </c>
      <c r="I154" s="233">
        <v>0</v>
      </c>
      <c r="J154" s="233">
        <v>0</v>
      </c>
      <c r="K154" s="233">
        <v>0</v>
      </c>
      <c r="L154" s="233">
        <v>0</v>
      </c>
      <c r="M154" s="231">
        <f t="shared" si="24"/>
        <v>0</v>
      </c>
      <c r="N154" s="253"/>
    </row>
    <row r="155" spans="1:14" customFormat="1" ht="25.5" x14ac:dyDescent="0.25">
      <c r="A155" s="254">
        <v>357</v>
      </c>
      <c r="B155" s="248" t="s">
        <v>494</v>
      </c>
      <c r="C155" s="401">
        <v>71100</v>
      </c>
      <c r="D155" s="233">
        <v>0</v>
      </c>
      <c r="E155" s="233">
        <v>0</v>
      </c>
      <c r="F155" s="233">
        <v>0</v>
      </c>
      <c r="G155" s="233">
        <v>0</v>
      </c>
      <c r="H155" s="233">
        <v>0</v>
      </c>
      <c r="I155" s="233">
        <v>0</v>
      </c>
      <c r="J155" s="233">
        <v>0</v>
      </c>
      <c r="K155" s="233">
        <v>0</v>
      </c>
      <c r="L155" s="233">
        <v>0</v>
      </c>
      <c r="M155" s="231">
        <f t="shared" si="24"/>
        <v>71100</v>
      </c>
      <c r="N155" s="253"/>
    </row>
    <row r="156" spans="1:14" customFormat="1" ht="25.5" customHeight="1" x14ac:dyDescent="0.25">
      <c r="A156" s="254">
        <v>358</v>
      </c>
      <c r="B156" s="248" t="s">
        <v>495</v>
      </c>
      <c r="C156" s="401">
        <v>4400</v>
      </c>
      <c r="D156" s="233">
        <v>0</v>
      </c>
      <c r="E156" s="233">
        <v>0</v>
      </c>
      <c r="F156" s="233">
        <v>0</v>
      </c>
      <c r="G156" s="233">
        <v>0</v>
      </c>
      <c r="H156" s="233">
        <v>0</v>
      </c>
      <c r="I156" s="233">
        <v>0</v>
      </c>
      <c r="J156" s="233">
        <v>0</v>
      </c>
      <c r="K156" s="233">
        <v>0</v>
      </c>
      <c r="L156" s="233">
        <v>0</v>
      </c>
      <c r="M156" s="231">
        <f t="shared" si="24"/>
        <v>4400</v>
      </c>
      <c r="N156" s="253"/>
    </row>
    <row r="157" spans="1:14" customFormat="1" ht="25.5" customHeight="1" x14ac:dyDescent="0.25">
      <c r="A157" s="254">
        <v>359</v>
      </c>
      <c r="B157" s="248" t="s">
        <v>496</v>
      </c>
      <c r="C157" s="401">
        <v>7000</v>
      </c>
      <c r="D157" s="233">
        <v>0</v>
      </c>
      <c r="E157" s="233">
        <v>0</v>
      </c>
      <c r="F157" s="233">
        <v>0</v>
      </c>
      <c r="G157" s="233">
        <v>0</v>
      </c>
      <c r="H157" s="233">
        <v>0</v>
      </c>
      <c r="I157" s="233">
        <v>0</v>
      </c>
      <c r="J157" s="233">
        <v>0</v>
      </c>
      <c r="K157" s="233">
        <v>0</v>
      </c>
      <c r="L157" s="233">
        <v>0</v>
      </c>
      <c r="M157" s="231">
        <f t="shared" si="24"/>
        <v>7000</v>
      </c>
      <c r="N157" s="253"/>
    </row>
    <row r="158" spans="1:14" customFormat="1" ht="25.5" customHeight="1" x14ac:dyDescent="0.25">
      <c r="A158" s="241">
        <v>3600</v>
      </c>
      <c r="B158" s="242" t="s">
        <v>497</v>
      </c>
      <c r="C158" s="230">
        <f t="shared" ref="C158:N158" si="27">SUM(C159:C165)</f>
        <v>750300</v>
      </c>
      <c r="D158" s="230">
        <f>SUM(D159:D165)</f>
        <v>0</v>
      </c>
      <c r="E158" s="230">
        <f t="shared" si="27"/>
        <v>0</v>
      </c>
      <c r="F158" s="230">
        <f t="shared" si="27"/>
        <v>0</v>
      </c>
      <c r="G158" s="230">
        <f t="shared" si="27"/>
        <v>0</v>
      </c>
      <c r="H158" s="230">
        <f t="shared" si="27"/>
        <v>0</v>
      </c>
      <c r="I158" s="230">
        <f t="shared" si="27"/>
        <v>0</v>
      </c>
      <c r="J158" s="230">
        <f t="shared" si="27"/>
        <v>0</v>
      </c>
      <c r="K158" s="230">
        <f t="shared" si="27"/>
        <v>0</v>
      </c>
      <c r="L158" s="230">
        <f t="shared" si="27"/>
        <v>0</v>
      </c>
      <c r="M158" s="230">
        <f t="shared" si="24"/>
        <v>750300</v>
      </c>
      <c r="N158" s="257">
        <f t="shared" si="27"/>
        <v>0</v>
      </c>
    </row>
    <row r="159" spans="1:14" customFormat="1" ht="29.25" customHeight="1" x14ac:dyDescent="0.25">
      <c r="A159" s="254">
        <v>361</v>
      </c>
      <c r="B159" s="248" t="s">
        <v>498</v>
      </c>
      <c r="C159" s="233">
        <v>715500</v>
      </c>
      <c r="D159" s="233">
        <v>0</v>
      </c>
      <c r="E159" s="233">
        <v>0</v>
      </c>
      <c r="F159" s="233">
        <v>0</v>
      </c>
      <c r="G159" s="233">
        <v>0</v>
      </c>
      <c r="H159" s="233">
        <v>0</v>
      </c>
      <c r="I159" s="233">
        <v>0</v>
      </c>
      <c r="J159" s="233">
        <v>0</v>
      </c>
      <c r="K159" s="233">
        <v>0</v>
      </c>
      <c r="L159" s="233">
        <v>0</v>
      </c>
      <c r="M159" s="231">
        <f t="shared" si="24"/>
        <v>715500</v>
      </c>
      <c r="N159" s="253"/>
    </row>
    <row r="160" spans="1:14" customFormat="1" ht="34.5" customHeight="1" x14ac:dyDescent="0.25">
      <c r="A160" s="254">
        <v>362</v>
      </c>
      <c r="B160" s="248" t="s">
        <v>499</v>
      </c>
      <c r="C160" s="233">
        <v>1000</v>
      </c>
      <c r="D160" s="233">
        <v>0</v>
      </c>
      <c r="E160" s="233">
        <v>0</v>
      </c>
      <c r="F160" s="233">
        <v>0</v>
      </c>
      <c r="G160" s="233">
        <v>0</v>
      </c>
      <c r="H160" s="233">
        <v>0</v>
      </c>
      <c r="I160" s="233">
        <v>0</v>
      </c>
      <c r="J160" s="233">
        <v>0</v>
      </c>
      <c r="K160" s="233">
        <v>0</v>
      </c>
      <c r="L160" s="233">
        <v>0</v>
      </c>
      <c r="M160" s="231">
        <f t="shared" si="24"/>
        <v>1000</v>
      </c>
      <c r="N160" s="253"/>
    </row>
    <row r="161" spans="1:14" customFormat="1" ht="29.25" customHeight="1" x14ac:dyDescent="0.25">
      <c r="A161" s="254">
        <v>363</v>
      </c>
      <c r="B161" s="248" t="s">
        <v>500</v>
      </c>
      <c r="C161" s="233">
        <v>0</v>
      </c>
      <c r="D161" s="233">
        <v>0</v>
      </c>
      <c r="E161" s="233">
        <v>0</v>
      </c>
      <c r="F161" s="233">
        <v>0</v>
      </c>
      <c r="G161" s="233">
        <v>0</v>
      </c>
      <c r="H161" s="233">
        <v>0</v>
      </c>
      <c r="I161" s="233">
        <v>0</v>
      </c>
      <c r="J161" s="233">
        <v>0</v>
      </c>
      <c r="K161" s="233">
        <v>0</v>
      </c>
      <c r="L161" s="233">
        <v>0</v>
      </c>
      <c r="M161" s="231">
        <f t="shared" si="24"/>
        <v>0</v>
      </c>
      <c r="N161" s="253"/>
    </row>
    <row r="162" spans="1:14" customFormat="1" ht="25.5" customHeight="1" x14ac:dyDescent="0.25">
      <c r="A162" s="254">
        <v>364</v>
      </c>
      <c r="B162" s="248" t="s">
        <v>501</v>
      </c>
      <c r="C162" s="233">
        <v>0</v>
      </c>
      <c r="D162" s="233">
        <v>0</v>
      </c>
      <c r="E162" s="233">
        <v>0</v>
      </c>
      <c r="F162" s="233">
        <v>0</v>
      </c>
      <c r="G162" s="233">
        <v>0</v>
      </c>
      <c r="H162" s="233">
        <v>0</v>
      </c>
      <c r="I162" s="233">
        <v>0</v>
      </c>
      <c r="J162" s="233">
        <v>0</v>
      </c>
      <c r="K162" s="233">
        <v>0</v>
      </c>
      <c r="L162" s="233">
        <v>0</v>
      </c>
      <c r="M162" s="231">
        <f t="shared" si="24"/>
        <v>0</v>
      </c>
      <c r="N162" s="253"/>
    </row>
    <row r="163" spans="1:14" customFormat="1" ht="25.5" customHeight="1" x14ac:dyDescent="0.25">
      <c r="A163" s="254">
        <v>365</v>
      </c>
      <c r="B163" s="248" t="s">
        <v>502</v>
      </c>
      <c r="C163" s="233">
        <v>0</v>
      </c>
      <c r="D163" s="233">
        <v>0</v>
      </c>
      <c r="E163" s="233">
        <v>0</v>
      </c>
      <c r="F163" s="233">
        <v>0</v>
      </c>
      <c r="G163" s="233">
        <v>0</v>
      </c>
      <c r="H163" s="233">
        <v>0</v>
      </c>
      <c r="I163" s="233">
        <v>0</v>
      </c>
      <c r="J163" s="233">
        <v>0</v>
      </c>
      <c r="K163" s="233">
        <v>0</v>
      </c>
      <c r="L163" s="233">
        <v>0</v>
      </c>
      <c r="M163" s="231">
        <f t="shared" si="24"/>
        <v>0</v>
      </c>
      <c r="N163" s="253"/>
    </row>
    <row r="164" spans="1:14" customFormat="1" ht="25.5" x14ac:dyDescent="0.25">
      <c r="A164" s="254">
        <v>366</v>
      </c>
      <c r="B164" s="248" t="s">
        <v>503</v>
      </c>
      <c r="C164" s="233">
        <v>0</v>
      </c>
      <c r="D164" s="233">
        <v>0</v>
      </c>
      <c r="E164" s="233">
        <v>0</v>
      </c>
      <c r="F164" s="233">
        <v>0</v>
      </c>
      <c r="G164" s="233">
        <v>0</v>
      </c>
      <c r="H164" s="233">
        <v>0</v>
      </c>
      <c r="I164" s="233">
        <v>0</v>
      </c>
      <c r="J164" s="233">
        <v>0</v>
      </c>
      <c r="K164" s="233">
        <v>0</v>
      </c>
      <c r="L164" s="233">
        <v>0</v>
      </c>
      <c r="M164" s="231">
        <f t="shared" si="24"/>
        <v>0</v>
      </c>
      <c r="N164" s="253"/>
    </row>
    <row r="165" spans="1:14" customFormat="1" ht="25.5" customHeight="1" x14ac:dyDescent="0.25">
      <c r="A165" s="254">
        <v>369</v>
      </c>
      <c r="B165" s="248" t="s">
        <v>504</v>
      </c>
      <c r="C165" s="401">
        <v>33800</v>
      </c>
      <c r="D165" s="233">
        <v>0</v>
      </c>
      <c r="E165" s="233">
        <v>0</v>
      </c>
      <c r="F165" s="233">
        <v>0</v>
      </c>
      <c r="G165" s="233">
        <v>0</v>
      </c>
      <c r="H165" s="233">
        <v>0</v>
      </c>
      <c r="I165" s="233">
        <v>0</v>
      </c>
      <c r="J165" s="233">
        <v>0</v>
      </c>
      <c r="K165" s="233">
        <v>0</v>
      </c>
      <c r="L165" s="233">
        <v>0</v>
      </c>
      <c r="M165" s="231">
        <f t="shared" si="24"/>
        <v>33800</v>
      </c>
      <c r="N165" s="253"/>
    </row>
    <row r="166" spans="1:14" customFormat="1" ht="25.5" customHeight="1" x14ac:dyDescent="0.25">
      <c r="A166" s="241">
        <v>3700</v>
      </c>
      <c r="B166" s="242" t="s">
        <v>505</v>
      </c>
      <c r="C166" s="230">
        <f t="shared" ref="C166:N166" si="28">SUM(C167:C175)</f>
        <v>846332</v>
      </c>
      <c r="D166" s="230">
        <f>SUM(D167:D175)</f>
        <v>0</v>
      </c>
      <c r="E166" s="230">
        <f t="shared" si="28"/>
        <v>0</v>
      </c>
      <c r="F166" s="230">
        <f t="shared" si="28"/>
        <v>0</v>
      </c>
      <c r="G166" s="230">
        <f t="shared" si="28"/>
        <v>0</v>
      </c>
      <c r="H166" s="230">
        <f t="shared" si="28"/>
        <v>0</v>
      </c>
      <c r="I166" s="230">
        <f t="shared" si="28"/>
        <v>0</v>
      </c>
      <c r="J166" s="230">
        <f t="shared" si="28"/>
        <v>0</v>
      </c>
      <c r="K166" s="230">
        <f t="shared" si="28"/>
        <v>0</v>
      </c>
      <c r="L166" s="230">
        <f t="shared" si="28"/>
        <v>0</v>
      </c>
      <c r="M166" s="230">
        <f t="shared" si="24"/>
        <v>846332</v>
      </c>
      <c r="N166" s="257">
        <f t="shared" si="28"/>
        <v>0</v>
      </c>
    </row>
    <row r="167" spans="1:14" customFormat="1" ht="25.5" customHeight="1" x14ac:dyDescent="0.25">
      <c r="A167" s="254">
        <v>371</v>
      </c>
      <c r="B167" s="248" t="s">
        <v>506</v>
      </c>
      <c r="C167" s="233">
        <v>0</v>
      </c>
      <c r="D167" s="233">
        <v>0</v>
      </c>
      <c r="E167" s="233">
        <v>0</v>
      </c>
      <c r="F167" s="233">
        <v>0</v>
      </c>
      <c r="G167" s="233">
        <v>0</v>
      </c>
      <c r="H167" s="233">
        <v>0</v>
      </c>
      <c r="I167" s="233">
        <v>0</v>
      </c>
      <c r="J167" s="233">
        <v>0</v>
      </c>
      <c r="K167" s="233">
        <v>0</v>
      </c>
      <c r="L167" s="233">
        <v>0</v>
      </c>
      <c r="M167" s="231">
        <f t="shared" si="24"/>
        <v>0</v>
      </c>
      <c r="N167" s="253"/>
    </row>
    <row r="168" spans="1:14" customFormat="1" ht="25.5" customHeight="1" x14ac:dyDescent="0.25">
      <c r="A168" s="254">
        <v>372</v>
      </c>
      <c r="B168" s="248" t="s">
        <v>507</v>
      </c>
      <c r="C168" s="233">
        <v>0</v>
      </c>
      <c r="D168" s="233">
        <v>0</v>
      </c>
      <c r="E168" s="233">
        <v>0</v>
      </c>
      <c r="F168" s="233">
        <v>0</v>
      </c>
      <c r="G168" s="233">
        <v>0</v>
      </c>
      <c r="H168" s="233">
        <v>0</v>
      </c>
      <c r="I168" s="233">
        <v>0</v>
      </c>
      <c r="J168" s="233">
        <v>0</v>
      </c>
      <c r="K168" s="233">
        <v>0</v>
      </c>
      <c r="L168" s="233">
        <v>0</v>
      </c>
      <c r="M168" s="231">
        <f t="shared" si="24"/>
        <v>0</v>
      </c>
      <c r="N168" s="253"/>
    </row>
    <row r="169" spans="1:14" customFormat="1" ht="25.5" customHeight="1" x14ac:dyDescent="0.25">
      <c r="A169" s="254">
        <v>373</v>
      </c>
      <c r="B169" s="248" t="s">
        <v>508</v>
      </c>
      <c r="C169" s="233">
        <v>0</v>
      </c>
      <c r="D169" s="233">
        <v>0</v>
      </c>
      <c r="E169" s="233">
        <v>0</v>
      </c>
      <c r="F169" s="233">
        <v>0</v>
      </c>
      <c r="G169" s="233">
        <v>0</v>
      </c>
      <c r="H169" s="233">
        <v>0</v>
      </c>
      <c r="I169" s="233">
        <v>0</v>
      </c>
      <c r="J169" s="233">
        <v>0</v>
      </c>
      <c r="K169" s="233">
        <v>0</v>
      </c>
      <c r="L169" s="233">
        <v>0</v>
      </c>
      <c r="M169" s="231">
        <f t="shared" si="24"/>
        <v>0</v>
      </c>
      <c r="N169" s="253"/>
    </row>
    <row r="170" spans="1:14" customFormat="1" ht="25.5" customHeight="1" x14ac:dyDescent="0.25">
      <c r="A170" s="254">
        <v>374</v>
      </c>
      <c r="B170" s="248" t="s">
        <v>509</v>
      </c>
      <c r="C170" s="233">
        <v>0</v>
      </c>
      <c r="D170" s="233">
        <v>0</v>
      </c>
      <c r="E170" s="233">
        <v>0</v>
      </c>
      <c r="F170" s="233">
        <v>0</v>
      </c>
      <c r="G170" s="233">
        <v>0</v>
      </c>
      <c r="H170" s="233">
        <v>0</v>
      </c>
      <c r="I170" s="233">
        <v>0</v>
      </c>
      <c r="J170" s="233">
        <v>0</v>
      </c>
      <c r="K170" s="233">
        <v>0</v>
      </c>
      <c r="L170" s="233">
        <v>0</v>
      </c>
      <c r="M170" s="231">
        <f t="shared" si="24"/>
        <v>0</v>
      </c>
      <c r="N170" s="253"/>
    </row>
    <row r="171" spans="1:14" customFormat="1" ht="25.5" customHeight="1" x14ac:dyDescent="0.25">
      <c r="A171" s="254">
        <v>375</v>
      </c>
      <c r="B171" s="248" t="s">
        <v>510</v>
      </c>
      <c r="C171" s="401">
        <v>846332</v>
      </c>
      <c r="D171" s="233">
        <v>0</v>
      </c>
      <c r="E171" s="233">
        <v>0</v>
      </c>
      <c r="F171" s="233">
        <v>0</v>
      </c>
      <c r="G171" s="233">
        <v>0</v>
      </c>
      <c r="H171" s="233">
        <v>0</v>
      </c>
      <c r="I171" s="233">
        <v>0</v>
      </c>
      <c r="J171" s="233">
        <v>0</v>
      </c>
      <c r="K171" s="233">
        <v>0</v>
      </c>
      <c r="L171" s="233">
        <v>0</v>
      </c>
      <c r="M171" s="231">
        <f t="shared" si="24"/>
        <v>846332</v>
      </c>
      <c r="N171" s="253"/>
    </row>
    <row r="172" spans="1:14" customFormat="1" ht="25.5" customHeight="1" x14ac:dyDescent="0.25">
      <c r="A172" s="254">
        <v>376</v>
      </c>
      <c r="B172" s="248" t="s">
        <v>511</v>
      </c>
      <c r="C172" s="233">
        <v>0</v>
      </c>
      <c r="D172" s="233">
        <v>0</v>
      </c>
      <c r="E172" s="233">
        <v>0</v>
      </c>
      <c r="F172" s="233">
        <v>0</v>
      </c>
      <c r="G172" s="233">
        <v>0</v>
      </c>
      <c r="H172" s="233">
        <v>0</v>
      </c>
      <c r="I172" s="233">
        <v>0</v>
      </c>
      <c r="J172" s="233">
        <v>0</v>
      </c>
      <c r="K172" s="233">
        <v>0</v>
      </c>
      <c r="L172" s="233">
        <v>0</v>
      </c>
      <c r="M172" s="231">
        <f t="shared" si="24"/>
        <v>0</v>
      </c>
      <c r="N172" s="253"/>
    </row>
    <row r="173" spans="1:14" customFormat="1" ht="25.5" customHeight="1" x14ac:dyDescent="0.25">
      <c r="A173" s="254">
        <v>377</v>
      </c>
      <c r="B173" s="248" t="s">
        <v>512</v>
      </c>
      <c r="C173" s="233">
        <v>0</v>
      </c>
      <c r="D173" s="233">
        <v>0</v>
      </c>
      <c r="E173" s="233">
        <v>0</v>
      </c>
      <c r="F173" s="233">
        <v>0</v>
      </c>
      <c r="G173" s="233">
        <v>0</v>
      </c>
      <c r="H173" s="233">
        <v>0</v>
      </c>
      <c r="I173" s="233">
        <v>0</v>
      </c>
      <c r="J173" s="233">
        <v>0</v>
      </c>
      <c r="K173" s="233">
        <v>0</v>
      </c>
      <c r="L173" s="233">
        <v>0</v>
      </c>
      <c r="M173" s="231">
        <f t="shared" si="24"/>
        <v>0</v>
      </c>
      <c r="N173" s="253"/>
    </row>
    <row r="174" spans="1:14" customFormat="1" ht="25.5" customHeight="1" x14ac:dyDescent="0.25">
      <c r="A174" s="254">
        <v>378</v>
      </c>
      <c r="B174" s="248" t="s">
        <v>513</v>
      </c>
      <c r="C174" s="233">
        <v>0</v>
      </c>
      <c r="D174" s="233">
        <v>0</v>
      </c>
      <c r="E174" s="233">
        <v>0</v>
      </c>
      <c r="F174" s="233">
        <v>0</v>
      </c>
      <c r="G174" s="233">
        <v>0</v>
      </c>
      <c r="H174" s="233">
        <v>0</v>
      </c>
      <c r="I174" s="233">
        <v>0</v>
      </c>
      <c r="J174" s="233">
        <v>0</v>
      </c>
      <c r="K174" s="233">
        <v>0</v>
      </c>
      <c r="L174" s="233">
        <v>0</v>
      </c>
      <c r="M174" s="231">
        <f t="shared" si="24"/>
        <v>0</v>
      </c>
      <c r="N174" s="253"/>
    </row>
    <row r="175" spans="1:14" customFormat="1" ht="25.5" customHeight="1" x14ac:dyDescent="0.25">
      <c r="A175" s="254">
        <v>379</v>
      </c>
      <c r="B175" s="248" t="s">
        <v>514</v>
      </c>
      <c r="C175" s="233">
        <v>0</v>
      </c>
      <c r="D175" s="233">
        <v>0</v>
      </c>
      <c r="E175" s="233">
        <v>0</v>
      </c>
      <c r="F175" s="233">
        <v>0</v>
      </c>
      <c r="G175" s="233">
        <v>0</v>
      </c>
      <c r="H175" s="233">
        <v>0</v>
      </c>
      <c r="I175" s="233">
        <v>0</v>
      </c>
      <c r="J175" s="233">
        <v>0</v>
      </c>
      <c r="K175" s="233">
        <v>0</v>
      </c>
      <c r="L175" s="233">
        <v>0</v>
      </c>
      <c r="M175" s="231">
        <f t="shared" si="24"/>
        <v>0</v>
      </c>
      <c r="N175" s="253"/>
    </row>
    <row r="176" spans="1:14" customFormat="1" ht="25.5" customHeight="1" x14ac:dyDescent="0.25">
      <c r="A176" s="241">
        <v>3800</v>
      </c>
      <c r="B176" s="242" t="s">
        <v>515</v>
      </c>
      <c r="C176" s="230">
        <f t="shared" ref="C176:N176" si="29">SUM(C177:C181)</f>
        <v>2535504</v>
      </c>
      <c r="D176" s="230">
        <f>SUM(D177:D181)</f>
        <v>0</v>
      </c>
      <c r="E176" s="230">
        <f t="shared" si="29"/>
        <v>0</v>
      </c>
      <c r="F176" s="230">
        <f t="shared" si="29"/>
        <v>0</v>
      </c>
      <c r="G176" s="230">
        <f t="shared" si="29"/>
        <v>0</v>
      </c>
      <c r="H176" s="230">
        <f t="shared" si="29"/>
        <v>0</v>
      </c>
      <c r="I176" s="230">
        <f t="shared" si="29"/>
        <v>0</v>
      </c>
      <c r="J176" s="230">
        <f t="shared" si="29"/>
        <v>0</v>
      </c>
      <c r="K176" s="230">
        <f t="shared" si="29"/>
        <v>0</v>
      </c>
      <c r="L176" s="230">
        <f t="shared" si="29"/>
        <v>0</v>
      </c>
      <c r="M176" s="230">
        <f t="shared" si="24"/>
        <v>2535504</v>
      </c>
      <c r="N176" s="257">
        <f t="shared" si="29"/>
        <v>0</v>
      </c>
    </row>
    <row r="177" spans="1:14" customFormat="1" ht="25.5" customHeight="1" x14ac:dyDescent="0.25">
      <c r="A177" s="254">
        <v>381</v>
      </c>
      <c r="B177" s="248" t="s">
        <v>516</v>
      </c>
      <c r="C177" s="401">
        <v>660864</v>
      </c>
      <c r="D177" s="233">
        <v>0</v>
      </c>
      <c r="E177" s="233">
        <v>0</v>
      </c>
      <c r="F177" s="233">
        <v>0</v>
      </c>
      <c r="G177" s="233">
        <v>0</v>
      </c>
      <c r="H177" s="233">
        <v>0</v>
      </c>
      <c r="I177" s="233">
        <v>0</v>
      </c>
      <c r="J177" s="233">
        <v>0</v>
      </c>
      <c r="K177" s="233">
        <v>0</v>
      </c>
      <c r="L177" s="233">
        <v>0</v>
      </c>
      <c r="M177" s="231">
        <f t="shared" si="24"/>
        <v>660864</v>
      </c>
      <c r="N177" s="253"/>
    </row>
    <row r="178" spans="1:14" customFormat="1" ht="25.5" customHeight="1" x14ac:dyDescent="0.25">
      <c r="A178" s="254">
        <v>382</v>
      </c>
      <c r="B178" s="248" t="s">
        <v>517</v>
      </c>
      <c r="C178" s="401">
        <v>1376440</v>
      </c>
      <c r="D178" s="233">
        <v>0</v>
      </c>
      <c r="E178" s="233">
        <v>0</v>
      </c>
      <c r="F178" s="233">
        <v>0</v>
      </c>
      <c r="G178" s="233">
        <v>0</v>
      </c>
      <c r="H178" s="233">
        <v>0</v>
      </c>
      <c r="I178" s="233">
        <v>0</v>
      </c>
      <c r="J178" s="233">
        <v>0</v>
      </c>
      <c r="K178" s="233">
        <v>0</v>
      </c>
      <c r="L178" s="233">
        <v>0</v>
      </c>
      <c r="M178" s="231">
        <f t="shared" si="24"/>
        <v>1376440</v>
      </c>
      <c r="N178" s="253"/>
    </row>
    <row r="179" spans="1:14" customFormat="1" ht="25.5" customHeight="1" x14ac:dyDescent="0.25">
      <c r="A179" s="254">
        <v>383</v>
      </c>
      <c r="B179" s="248" t="s">
        <v>518</v>
      </c>
      <c r="C179" s="401">
        <v>312700</v>
      </c>
      <c r="D179" s="233">
        <v>0</v>
      </c>
      <c r="E179" s="233">
        <v>0</v>
      </c>
      <c r="F179" s="233">
        <v>0</v>
      </c>
      <c r="G179" s="233">
        <v>0</v>
      </c>
      <c r="H179" s="233">
        <v>0</v>
      </c>
      <c r="I179" s="233">
        <v>0</v>
      </c>
      <c r="J179" s="233">
        <v>0</v>
      </c>
      <c r="K179" s="233">
        <v>0</v>
      </c>
      <c r="L179" s="233">
        <v>0</v>
      </c>
      <c r="M179" s="231">
        <f t="shared" si="24"/>
        <v>312700</v>
      </c>
      <c r="N179" s="253"/>
    </row>
    <row r="180" spans="1:14" customFormat="1" ht="25.5" customHeight="1" x14ac:dyDescent="0.25">
      <c r="A180" s="254">
        <v>384</v>
      </c>
      <c r="B180" s="248" t="s">
        <v>519</v>
      </c>
      <c r="C180" s="401">
        <v>37100</v>
      </c>
      <c r="D180" s="233">
        <v>0</v>
      </c>
      <c r="E180" s="233">
        <v>0</v>
      </c>
      <c r="F180" s="233">
        <v>0</v>
      </c>
      <c r="G180" s="233">
        <v>0</v>
      </c>
      <c r="H180" s="233">
        <v>0</v>
      </c>
      <c r="I180" s="233">
        <v>0</v>
      </c>
      <c r="J180" s="233">
        <v>0</v>
      </c>
      <c r="K180" s="233">
        <v>0</v>
      </c>
      <c r="L180" s="233">
        <v>0</v>
      </c>
      <c r="M180" s="231">
        <f t="shared" si="24"/>
        <v>37100</v>
      </c>
      <c r="N180" s="253"/>
    </row>
    <row r="181" spans="1:14" customFormat="1" ht="25.5" customHeight="1" x14ac:dyDescent="0.25">
      <c r="A181" s="254">
        <v>385</v>
      </c>
      <c r="B181" s="248" t="s">
        <v>520</v>
      </c>
      <c r="C181" s="401">
        <v>148400</v>
      </c>
      <c r="D181" s="233">
        <v>0</v>
      </c>
      <c r="E181" s="233">
        <v>0</v>
      </c>
      <c r="F181" s="233">
        <v>0</v>
      </c>
      <c r="G181" s="233">
        <v>0</v>
      </c>
      <c r="H181" s="233">
        <v>0</v>
      </c>
      <c r="I181" s="233">
        <v>0</v>
      </c>
      <c r="J181" s="233">
        <v>0</v>
      </c>
      <c r="K181" s="233">
        <v>0</v>
      </c>
      <c r="L181" s="233">
        <v>0</v>
      </c>
      <c r="M181" s="231">
        <f t="shared" si="24"/>
        <v>148400</v>
      </c>
      <c r="N181" s="253"/>
    </row>
    <row r="182" spans="1:14" customFormat="1" ht="25.5" customHeight="1" x14ac:dyDescent="0.25">
      <c r="A182" s="241">
        <v>3900</v>
      </c>
      <c r="B182" s="242" t="s">
        <v>521</v>
      </c>
      <c r="C182" s="230">
        <f t="shared" ref="C182:N182" si="30">SUM(C183:C191)</f>
        <v>2700000</v>
      </c>
      <c r="D182" s="230">
        <f>SUM(D183:D191)</f>
        <v>0</v>
      </c>
      <c r="E182" s="230">
        <f t="shared" si="30"/>
        <v>0</v>
      </c>
      <c r="F182" s="230">
        <f t="shared" si="30"/>
        <v>0</v>
      </c>
      <c r="G182" s="230">
        <f t="shared" si="30"/>
        <v>0</v>
      </c>
      <c r="H182" s="230">
        <f t="shared" si="30"/>
        <v>0</v>
      </c>
      <c r="I182" s="230">
        <f t="shared" si="30"/>
        <v>0</v>
      </c>
      <c r="J182" s="230">
        <f t="shared" si="30"/>
        <v>0</v>
      </c>
      <c r="K182" s="230">
        <f t="shared" si="30"/>
        <v>0</v>
      </c>
      <c r="L182" s="230">
        <f t="shared" si="30"/>
        <v>0</v>
      </c>
      <c r="M182" s="230">
        <f t="shared" si="24"/>
        <v>2700000</v>
      </c>
      <c r="N182" s="257">
        <f t="shared" si="30"/>
        <v>0</v>
      </c>
    </row>
    <row r="183" spans="1:14" customFormat="1" ht="25.5" customHeight="1" x14ac:dyDescent="0.25">
      <c r="A183" s="254">
        <v>391</v>
      </c>
      <c r="B183" s="248" t="s">
        <v>522</v>
      </c>
      <c r="C183" s="233">
        <v>0</v>
      </c>
      <c r="D183" s="233">
        <v>0</v>
      </c>
      <c r="E183" s="233">
        <v>0</v>
      </c>
      <c r="F183" s="233">
        <v>0</v>
      </c>
      <c r="G183" s="233">
        <v>0</v>
      </c>
      <c r="H183" s="233">
        <v>0</v>
      </c>
      <c r="I183" s="233">
        <v>0</v>
      </c>
      <c r="J183" s="233">
        <v>0</v>
      </c>
      <c r="K183" s="233">
        <v>0</v>
      </c>
      <c r="L183" s="233">
        <v>0</v>
      </c>
      <c r="M183" s="231">
        <f t="shared" si="24"/>
        <v>0</v>
      </c>
      <c r="N183" s="253"/>
    </row>
    <row r="184" spans="1:14" customFormat="1" ht="25.5" customHeight="1" x14ac:dyDescent="0.25">
      <c r="A184" s="254">
        <v>392</v>
      </c>
      <c r="B184" s="248" t="s">
        <v>523</v>
      </c>
      <c r="C184" s="401">
        <v>150000</v>
      </c>
      <c r="D184" s="233">
        <v>0</v>
      </c>
      <c r="E184" s="233">
        <v>0</v>
      </c>
      <c r="F184" s="233">
        <v>0</v>
      </c>
      <c r="G184" s="233">
        <v>0</v>
      </c>
      <c r="H184" s="233">
        <v>0</v>
      </c>
      <c r="I184" s="233">
        <v>0</v>
      </c>
      <c r="J184" s="233">
        <v>0</v>
      </c>
      <c r="K184" s="233">
        <v>0</v>
      </c>
      <c r="L184" s="233">
        <v>0</v>
      </c>
      <c r="M184" s="231">
        <f t="shared" si="24"/>
        <v>150000</v>
      </c>
      <c r="N184" s="253"/>
    </row>
    <row r="185" spans="1:14" customFormat="1" ht="25.5" customHeight="1" x14ac:dyDescent="0.25">
      <c r="A185" s="254">
        <v>393</v>
      </c>
      <c r="B185" s="248" t="s">
        <v>524</v>
      </c>
      <c r="C185" s="401"/>
      <c r="D185" s="233">
        <v>0</v>
      </c>
      <c r="E185" s="233">
        <v>0</v>
      </c>
      <c r="F185" s="233">
        <v>0</v>
      </c>
      <c r="G185" s="233">
        <v>0</v>
      </c>
      <c r="H185" s="233">
        <v>0</v>
      </c>
      <c r="I185" s="233">
        <v>0</v>
      </c>
      <c r="J185" s="233">
        <v>0</v>
      </c>
      <c r="K185" s="233">
        <v>0</v>
      </c>
      <c r="L185" s="233">
        <v>0</v>
      </c>
      <c r="M185" s="231">
        <f t="shared" si="24"/>
        <v>0</v>
      </c>
      <c r="N185" s="253"/>
    </row>
    <row r="186" spans="1:14" customFormat="1" ht="25.5" customHeight="1" x14ac:dyDescent="0.25">
      <c r="A186" s="254">
        <v>394</v>
      </c>
      <c r="B186" s="248" t="s">
        <v>525</v>
      </c>
      <c r="C186" s="401">
        <v>1500000</v>
      </c>
      <c r="D186" s="233">
        <v>0</v>
      </c>
      <c r="E186" s="233">
        <v>0</v>
      </c>
      <c r="F186" s="233">
        <v>0</v>
      </c>
      <c r="G186" s="233">
        <v>0</v>
      </c>
      <c r="H186" s="233">
        <v>0</v>
      </c>
      <c r="I186" s="233">
        <v>0</v>
      </c>
      <c r="J186" s="233">
        <v>0</v>
      </c>
      <c r="K186" s="233">
        <v>0</v>
      </c>
      <c r="L186" s="233">
        <v>0</v>
      </c>
      <c r="M186" s="231">
        <f t="shared" si="24"/>
        <v>1500000</v>
      </c>
      <c r="N186" s="253"/>
    </row>
    <row r="187" spans="1:14" customFormat="1" ht="25.5" customHeight="1" x14ac:dyDescent="0.25">
      <c r="A187" s="254">
        <v>395</v>
      </c>
      <c r="B187" s="248" t="s">
        <v>526</v>
      </c>
      <c r="C187" s="401">
        <v>900000</v>
      </c>
      <c r="D187" s="233">
        <v>0</v>
      </c>
      <c r="E187" s="233">
        <v>0</v>
      </c>
      <c r="F187" s="233">
        <v>0</v>
      </c>
      <c r="G187" s="233">
        <v>0</v>
      </c>
      <c r="H187" s="233">
        <v>0</v>
      </c>
      <c r="I187" s="233">
        <v>0</v>
      </c>
      <c r="J187" s="233">
        <v>0</v>
      </c>
      <c r="K187" s="233">
        <v>0</v>
      </c>
      <c r="L187" s="233">
        <v>0</v>
      </c>
      <c r="M187" s="231">
        <f t="shared" si="24"/>
        <v>900000</v>
      </c>
      <c r="N187" s="253"/>
    </row>
    <row r="188" spans="1:14" customFormat="1" ht="25.5" customHeight="1" x14ac:dyDescent="0.25">
      <c r="A188" s="254">
        <v>396</v>
      </c>
      <c r="B188" s="248" t="s">
        <v>527</v>
      </c>
      <c r="C188" s="401">
        <v>150000</v>
      </c>
      <c r="D188" s="233">
        <v>0</v>
      </c>
      <c r="E188" s="233">
        <v>0</v>
      </c>
      <c r="F188" s="233">
        <v>0</v>
      </c>
      <c r="G188" s="233">
        <v>0</v>
      </c>
      <c r="H188" s="233">
        <v>0</v>
      </c>
      <c r="I188" s="233">
        <v>0</v>
      </c>
      <c r="J188" s="233">
        <v>0</v>
      </c>
      <c r="K188" s="233">
        <v>0</v>
      </c>
      <c r="L188" s="233">
        <v>0</v>
      </c>
      <c r="M188" s="231">
        <f t="shared" si="24"/>
        <v>150000</v>
      </c>
      <c r="N188" s="253"/>
    </row>
    <row r="189" spans="1:14" customFormat="1" ht="25.5" customHeight="1" x14ac:dyDescent="0.25">
      <c r="A189" s="254">
        <v>397</v>
      </c>
      <c r="B189" s="248" t="s">
        <v>528</v>
      </c>
      <c r="C189" s="233">
        <v>0</v>
      </c>
      <c r="D189" s="233">
        <v>0</v>
      </c>
      <c r="E189" s="233">
        <v>0</v>
      </c>
      <c r="F189" s="233">
        <v>0</v>
      </c>
      <c r="G189" s="233">
        <v>0</v>
      </c>
      <c r="H189" s="233">
        <v>0</v>
      </c>
      <c r="I189" s="233">
        <v>0</v>
      </c>
      <c r="J189" s="233">
        <v>0</v>
      </c>
      <c r="K189" s="233">
        <v>0</v>
      </c>
      <c r="L189" s="233">
        <v>0</v>
      </c>
      <c r="M189" s="231">
        <f t="shared" si="24"/>
        <v>0</v>
      </c>
      <c r="N189" s="253"/>
    </row>
    <row r="190" spans="1:14" customFormat="1" ht="25.5" x14ac:dyDescent="0.25">
      <c r="A190" s="254">
        <v>398</v>
      </c>
      <c r="B190" s="248" t="s">
        <v>529</v>
      </c>
      <c r="C190" s="233">
        <v>0</v>
      </c>
      <c r="D190" s="233">
        <v>0</v>
      </c>
      <c r="E190" s="233">
        <v>0</v>
      </c>
      <c r="F190" s="233">
        <v>0</v>
      </c>
      <c r="G190" s="233">
        <v>0</v>
      </c>
      <c r="H190" s="233">
        <v>0</v>
      </c>
      <c r="I190" s="233">
        <v>0</v>
      </c>
      <c r="J190" s="233">
        <v>0</v>
      </c>
      <c r="K190" s="233">
        <v>0</v>
      </c>
      <c r="L190" s="233">
        <v>0</v>
      </c>
      <c r="M190" s="231">
        <f t="shared" si="24"/>
        <v>0</v>
      </c>
      <c r="N190" s="253"/>
    </row>
    <row r="191" spans="1:14" customFormat="1" ht="25.5" customHeight="1" x14ac:dyDescent="0.25">
      <c r="A191" s="254">
        <v>399</v>
      </c>
      <c r="B191" s="248" t="s">
        <v>530</v>
      </c>
      <c r="C191" s="233">
        <v>0</v>
      </c>
      <c r="D191" s="233">
        <v>0</v>
      </c>
      <c r="E191" s="233">
        <v>0</v>
      </c>
      <c r="F191" s="233">
        <v>0</v>
      </c>
      <c r="G191" s="233">
        <v>0</v>
      </c>
      <c r="H191" s="233">
        <v>0</v>
      </c>
      <c r="I191" s="233">
        <v>0</v>
      </c>
      <c r="J191" s="233">
        <v>0</v>
      </c>
      <c r="K191" s="233">
        <v>0</v>
      </c>
      <c r="L191" s="233">
        <v>0</v>
      </c>
      <c r="M191" s="231">
        <f t="shared" si="24"/>
        <v>0</v>
      </c>
      <c r="N191" s="253"/>
    </row>
    <row r="192" spans="1:14" customFormat="1" ht="31.5" x14ac:dyDescent="0.25">
      <c r="A192" s="239">
        <v>4000</v>
      </c>
      <c r="B192" s="240" t="s">
        <v>531</v>
      </c>
      <c r="C192" s="229">
        <f t="shared" ref="C192:N192" si="31">C193+C203+C209+C219+C228+C232+C247+C239+C241</f>
        <v>28901661.98</v>
      </c>
      <c r="D192" s="229">
        <f>D193+D203+D209+D219+D228+D232+D247+D239+D241</f>
        <v>0</v>
      </c>
      <c r="E192" s="229">
        <f t="shared" si="31"/>
        <v>0</v>
      </c>
      <c r="F192" s="229">
        <f t="shared" si="31"/>
        <v>0</v>
      </c>
      <c r="G192" s="229">
        <f t="shared" si="31"/>
        <v>0</v>
      </c>
      <c r="H192" s="229">
        <f t="shared" si="31"/>
        <v>0</v>
      </c>
      <c r="I192" s="229">
        <f t="shared" si="31"/>
        <v>0</v>
      </c>
      <c r="J192" s="229">
        <f t="shared" si="31"/>
        <v>0</v>
      </c>
      <c r="K192" s="229">
        <f t="shared" si="31"/>
        <v>0</v>
      </c>
      <c r="L192" s="229">
        <f t="shared" si="31"/>
        <v>0</v>
      </c>
      <c r="M192" s="229">
        <f t="shared" si="24"/>
        <v>28901661.98</v>
      </c>
      <c r="N192" s="259">
        <f t="shared" si="31"/>
        <v>0</v>
      </c>
    </row>
    <row r="193" spans="1:14" customFormat="1" ht="30" x14ac:dyDescent="0.25">
      <c r="A193" s="258">
        <v>4100</v>
      </c>
      <c r="B193" s="249" t="s">
        <v>319</v>
      </c>
      <c r="C193" s="230">
        <f>SUM(C194:C202)</f>
        <v>0</v>
      </c>
      <c r="D193" s="230">
        <f>SUM(D194:D202)</f>
        <v>0</v>
      </c>
      <c r="E193" s="230">
        <f t="shared" ref="E193:N193" si="32">SUM(E194:E202)</f>
        <v>0</v>
      </c>
      <c r="F193" s="230">
        <f t="shared" si="32"/>
        <v>0</v>
      </c>
      <c r="G193" s="230">
        <f t="shared" si="32"/>
        <v>0</v>
      </c>
      <c r="H193" s="230">
        <f t="shared" si="32"/>
        <v>0</v>
      </c>
      <c r="I193" s="230">
        <f t="shared" si="32"/>
        <v>0</v>
      </c>
      <c r="J193" s="230">
        <f t="shared" si="32"/>
        <v>0</v>
      </c>
      <c r="K193" s="230">
        <f t="shared" si="32"/>
        <v>0</v>
      </c>
      <c r="L193" s="230">
        <f t="shared" si="32"/>
        <v>0</v>
      </c>
      <c r="M193" s="230">
        <f t="shared" si="24"/>
        <v>0</v>
      </c>
      <c r="N193" s="257">
        <f t="shared" si="32"/>
        <v>0</v>
      </c>
    </row>
    <row r="194" spans="1:14" customFormat="1" ht="25.5" customHeight="1" x14ac:dyDescent="0.25">
      <c r="A194" s="254">
        <v>411</v>
      </c>
      <c r="B194" s="248" t="s">
        <v>532</v>
      </c>
      <c r="C194" s="234">
        <v>0</v>
      </c>
      <c r="D194" s="234">
        <v>0</v>
      </c>
      <c r="E194" s="234">
        <v>0</v>
      </c>
      <c r="F194" s="234">
        <v>0</v>
      </c>
      <c r="G194" s="234">
        <v>0</v>
      </c>
      <c r="H194" s="234">
        <v>0</v>
      </c>
      <c r="I194" s="234">
        <v>0</v>
      </c>
      <c r="J194" s="234">
        <v>0</v>
      </c>
      <c r="K194" s="234">
        <v>0</v>
      </c>
      <c r="L194" s="234">
        <v>0</v>
      </c>
      <c r="M194" s="231">
        <f t="shared" si="24"/>
        <v>0</v>
      </c>
      <c r="N194" s="253"/>
    </row>
    <row r="195" spans="1:14" customFormat="1" ht="25.5" customHeight="1" x14ac:dyDescent="0.25">
      <c r="A195" s="254">
        <v>412</v>
      </c>
      <c r="B195" s="248" t="s">
        <v>533</v>
      </c>
      <c r="C195" s="234">
        <v>0</v>
      </c>
      <c r="D195" s="234">
        <v>0</v>
      </c>
      <c r="E195" s="234">
        <v>0</v>
      </c>
      <c r="F195" s="234">
        <v>0</v>
      </c>
      <c r="G195" s="234">
        <v>0</v>
      </c>
      <c r="H195" s="234">
        <v>0</v>
      </c>
      <c r="I195" s="234">
        <v>0</v>
      </c>
      <c r="J195" s="234">
        <v>0</v>
      </c>
      <c r="K195" s="234">
        <v>0</v>
      </c>
      <c r="L195" s="234">
        <v>0</v>
      </c>
      <c r="M195" s="231">
        <f t="shared" si="24"/>
        <v>0</v>
      </c>
      <c r="N195" s="253"/>
    </row>
    <row r="196" spans="1:14" customFormat="1" ht="25.5" customHeight="1" x14ac:dyDescent="0.25">
      <c r="A196" s="254">
        <v>413</v>
      </c>
      <c r="B196" s="248" t="s">
        <v>534</v>
      </c>
      <c r="C196" s="234">
        <v>0</v>
      </c>
      <c r="D196" s="234">
        <v>0</v>
      </c>
      <c r="E196" s="234">
        <v>0</v>
      </c>
      <c r="F196" s="234">
        <v>0</v>
      </c>
      <c r="G196" s="234">
        <v>0</v>
      </c>
      <c r="H196" s="234">
        <v>0</v>
      </c>
      <c r="I196" s="234">
        <v>0</v>
      </c>
      <c r="J196" s="234">
        <v>0</v>
      </c>
      <c r="K196" s="234">
        <v>0</v>
      </c>
      <c r="L196" s="234">
        <v>0</v>
      </c>
      <c r="M196" s="231">
        <f t="shared" si="24"/>
        <v>0</v>
      </c>
      <c r="N196" s="253"/>
    </row>
    <row r="197" spans="1:14" customFormat="1" ht="25.5" customHeight="1" x14ac:dyDescent="0.25">
      <c r="A197" s="254">
        <v>414</v>
      </c>
      <c r="B197" s="248" t="s">
        <v>535</v>
      </c>
      <c r="C197" s="233">
        <v>0</v>
      </c>
      <c r="D197" s="233">
        <v>0</v>
      </c>
      <c r="E197" s="233">
        <v>0</v>
      </c>
      <c r="F197" s="233">
        <v>0</v>
      </c>
      <c r="G197" s="233">
        <v>0</v>
      </c>
      <c r="H197" s="233">
        <v>0</v>
      </c>
      <c r="I197" s="233">
        <v>0</v>
      </c>
      <c r="J197" s="233">
        <v>0</v>
      </c>
      <c r="K197" s="233">
        <v>0</v>
      </c>
      <c r="L197" s="233">
        <v>0</v>
      </c>
      <c r="M197" s="231">
        <f t="shared" si="24"/>
        <v>0</v>
      </c>
      <c r="N197" s="253"/>
    </row>
    <row r="198" spans="1:14" customFormat="1" ht="42" customHeight="1" x14ac:dyDescent="0.25">
      <c r="A198" s="254">
        <v>415</v>
      </c>
      <c r="B198" s="248" t="s">
        <v>536</v>
      </c>
      <c r="C198" s="233">
        <v>0</v>
      </c>
      <c r="D198" s="233">
        <v>0</v>
      </c>
      <c r="E198" s="233">
        <v>0</v>
      </c>
      <c r="F198" s="233">
        <v>0</v>
      </c>
      <c r="G198" s="233">
        <v>0</v>
      </c>
      <c r="H198" s="233">
        <v>0</v>
      </c>
      <c r="I198" s="233">
        <v>0</v>
      </c>
      <c r="J198" s="233">
        <v>0</v>
      </c>
      <c r="K198" s="233">
        <v>0</v>
      </c>
      <c r="L198" s="233">
        <v>0</v>
      </c>
      <c r="M198" s="231">
        <f t="shared" ref="M198:M261" si="33">SUM(C198:L198)</f>
        <v>0</v>
      </c>
      <c r="N198" s="253"/>
    </row>
    <row r="199" spans="1:14" customFormat="1" ht="36.75" customHeight="1" x14ac:dyDescent="0.25">
      <c r="A199" s="254">
        <v>416</v>
      </c>
      <c r="B199" s="248" t="s">
        <v>537</v>
      </c>
      <c r="C199" s="233">
        <v>0</v>
      </c>
      <c r="D199" s="233">
        <v>0</v>
      </c>
      <c r="E199" s="233">
        <v>0</v>
      </c>
      <c r="F199" s="233">
        <v>0</v>
      </c>
      <c r="G199" s="233">
        <v>0</v>
      </c>
      <c r="H199" s="233">
        <v>0</v>
      </c>
      <c r="I199" s="233">
        <v>0</v>
      </c>
      <c r="J199" s="233">
        <v>0</v>
      </c>
      <c r="K199" s="233">
        <v>0</v>
      </c>
      <c r="L199" s="233">
        <v>0</v>
      </c>
      <c r="M199" s="231">
        <f t="shared" si="33"/>
        <v>0</v>
      </c>
      <c r="N199" s="253"/>
    </row>
    <row r="200" spans="1:14" customFormat="1" ht="42" customHeight="1" x14ac:dyDescent="0.25">
      <c r="A200" s="254">
        <v>417</v>
      </c>
      <c r="B200" s="248" t="s">
        <v>538</v>
      </c>
      <c r="C200" s="233">
        <v>0</v>
      </c>
      <c r="D200" s="233">
        <v>0</v>
      </c>
      <c r="E200" s="233">
        <v>0</v>
      </c>
      <c r="F200" s="233">
        <v>0</v>
      </c>
      <c r="G200" s="233">
        <v>0</v>
      </c>
      <c r="H200" s="233">
        <v>0</v>
      </c>
      <c r="I200" s="233">
        <v>0</v>
      </c>
      <c r="J200" s="233">
        <v>0</v>
      </c>
      <c r="K200" s="233">
        <v>0</v>
      </c>
      <c r="L200" s="233">
        <v>0</v>
      </c>
      <c r="M200" s="231">
        <f t="shared" si="33"/>
        <v>0</v>
      </c>
      <c r="N200" s="253"/>
    </row>
    <row r="201" spans="1:14" customFormat="1" ht="34.5" customHeight="1" x14ac:dyDescent="0.25">
      <c r="A201" s="254">
        <v>418</v>
      </c>
      <c r="B201" s="248" t="s">
        <v>539</v>
      </c>
      <c r="C201" s="233">
        <v>0</v>
      </c>
      <c r="D201" s="233">
        <v>0</v>
      </c>
      <c r="E201" s="233">
        <v>0</v>
      </c>
      <c r="F201" s="233">
        <v>0</v>
      </c>
      <c r="G201" s="233">
        <v>0</v>
      </c>
      <c r="H201" s="233">
        <v>0</v>
      </c>
      <c r="I201" s="233">
        <v>0</v>
      </c>
      <c r="J201" s="233">
        <v>0</v>
      </c>
      <c r="K201" s="233">
        <v>0</v>
      </c>
      <c r="L201" s="233">
        <v>0</v>
      </c>
      <c r="M201" s="231">
        <f t="shared" si="33"/>
        <v>0</v>
      </c>
      <c r="N201" s="253"/>
    </row>
    <row r="202" spans="1:14" customFormat="1" ht="34.5" customHeight="1" x14ac:dyDescent="0.25">
      <c r="A202" s="254">
        <v>419</v>
      </c>
      <c r="B202" s="248" t="s">
        <v>540</v>
      </c>
      <c r="C202" s="233">
        <v>0</v>
      </c>
      <c r="D202" s="233">
        <v>0</v>
      </c>
      <c r="E202" s="233">
        <v>0</v>
      </c>
      <c r="F202" s="233">
        <v>0</v>
      </c>
      <c r="G202" s="233">
        <v>0</v>
      </c>
      <c r="H202" s="233">
        <v>0</v>
      </c>
      <c r="I202" s="233">
        <v>0</v>
      </c>
      <c r="J202" s="233">
        <v>0</v>
      </c>
      <c r="K202" s="233">
        <v>0</v>
      </c>
      <c r="L202" s="233">
        <v>0</v>
      </c>
      <c r="M202" s="231">
        <f t="shared" si="33"/>
        <v>0</v>
      </c>
      <c r="N202" s="253"/>
    </row>
    <row r="203" spans="1:14" customFormat="1" ht="25.5" customHeight="1" x14ac:dyDescent="0.25">
      <c r="A203" s="241">
        <v>4200</v>
      </c>
      <c r="B203" s="242" t="s">
        <v>541</v>
      </c>
      <c r="C203" s="230">
        <f t="shared" ref="C203:L203" si="34">SUM(C204:C208)</f>
        <v>0</v>
      </c>
      <c r="D203" s="230">
        <f>SUM(D204:D208)</f>
        <v>0</v>
      </c>
      <c r="E203" s="230">
        <f t="shared" si="34"/>
        <v>0</v>
      </c>
      <c r="F203" s="230">
        <f t="shared" si="34"/>
        <v>0</v>
      </c>
      <c r="G203" s="230">
        <f t="shared" si="34"/>
        <v>0</v>
      </c>
      <c r="H203" s="230">
        <f t="shared" si="34"/>
        <v>0</v>
      </c>
      <c r="I203" s="230">
        <f t="shared" si="34"/>
        <v>0</v>
      </c>
      <c r="J203" s="230">
        <f t="shared" si="34"/>
        <v>0</v>
      </c>
      <c r="K203" s="230">
        <f t="shared" si="34"/>
        <v>0</v>
      </c>
      <c r="L203" s="230">
        <f t="shared" si="34"/>
        <v>0</v>
      </c>
      <c r="M203" s="230">
        <f t="shared" si="33"/>
        <v>0</v>
      </c>
      <c r="N203" s="256"/>
    </row>
    <row r="204" spans="1:14" customFormat="1" ht="25.5" x14ac:dyDescent="0.25">
      <c r="A204" s="254">
        <v>421</v>
      </c>
      <c r="B204" s="248" t="s">
        <v>542</v>
      </c>
      <c r="C204" s="233">
        <v>0</v>
      </c>
      <c r="D204" s="233">
        <v>0</v>
      </c>
      <c r="E204" s="233">
        <v>0</v>
      </c>
      <c r="F204" s="233">
        <v>0</v>
      </c>
      <c r="G204" s="233">
        <v>0</v>
      </c>
      <c r="H204" s="233">
        <v>0</v>
      </c>
      <c r="I204" s="233">
        <v>0</v>
      </c>
      <c r="J204" s="233">
        <v>0</v>
      </c>
      <c r="K204" s="233">
        <v>0</v>
      </c>
      <c r="L204" s="233">
        <v>0</v>
      </c>
      <c r="M204" s="231">
        <f t="shared" si="33"/>
        <v>0</v>
      </c>
      <c r="N204" s="253"/>
    </row>
    <row r="205" spans="1:14" customFormat="1" ht="26.25" customHeight="1" x14ac:dyDescent="0.25">
      <c r="A205" s="254">
        <v>422</v>
      </c>
      <c r="B205" s="248" t="s">
        <v>543</v>
      </c>
      <c r="C205" s="233">
        <v>0</v>
      </c>
      <c r="D205" s="233">
        <v>0</v>
      </c>
      <c r="E205" s="233">
        <v>0</v>
      </c>
      <c r="F205" s="233">
        <v>0</v>
      </c>
      <c r="G205" s="233">
        <v>0</v>
      </c>
      <c r="H205" s="233">
        <v>0</v>
      </c>
      <c r="I205" s="233">
        <v>0</v>
      </c>
      <c r="J205" s="233">
        <v>0</v>
      </c>
      <c r="K205" s="233">
        <v>0</v>
      </c>
      <c r="L205" s="233">
        <v>0</v>
      </c>
      <c r="M205" s="231">
        <f t="shared" si="33"/>
        <v>0</v>
      </c>
      <c r="N205" s="253"/>
    </row>
    <row r="206" spans="1:14" customFormat="1" ht="25.5" x14ac:dyDescent="0.25">
      <c r="A206" s="254">
        <v>423</v>
      </c>
      <c r="B206" s="248" t="s">
        <v>544</v>
      </c>
      <c r="C206" s="233">
        <v>0</v>
      </c>
      <c r="D206" s="233">
        <v>0</v>
      </c>
      <c r="E206" s="233">
        <v>0</v>
      </c>
      <c r="F206" s="233">
        <v>0</v>
      </c>
      <c r="G206" s="233">
        <v>0</v>
      </c>
      <c r="H206" s="233">
        <v>0</v>
      </c>
      <c r="I206" s="233">
        <v>0</v>
      </c>
      <c r="J206" s="233">
        <v>0</v>
      </c>
      <c r="K206" s="233">
        <v>0</v>
      </c>
      <c r="L206" s="233">
        <v>0</v>
      </c>
      <c r="M206" s="231">
        <f t="shared" si="33"/>
        <v>0</v>
      </c>
      <c r="N206" s="253"/>
    </row>
    <row r="207" spans="1:14" customFormat="1" ht="25.5" customHeight="1" x14ac:dyDescent="0.25">
      <c r="A207" s="254">
        <v>424</v>
      </c>
      <c r="B207" s="248" t="s">
        <v>545</v>
      </c>
      <c r="C207" s="233">
        <v>0</v>
      </c>
      <c r="D207" s="233">
        <v>0</v>
      </c>
      <c r="E207" s="233">
        <v>0</v>
      </c>
      <c r="F207" s="233">
        <v>0</v>
      </c>
      <c r="G207" s="233">
        <v>0</v>
      </c>
      <c r="H207" s="233">
        <v>0</v>
      </c>
      <c r="I207" s="233">
        <v>0</v>
      </c>
      <c r="J207" s="233">
        <v>0</v>
      </c>
      <c r="K207" s="233">
        <v>0</v>
      </c>
      <c r="L207" s="233">
        <v>0</v>
      </c>
      <c r="M207" s="231">
        <f t="shared" si="33"/>
        <v>0</v>
      </c>
      <c r="N207" s="253"/>
    </row>
    <row r="208" spans="1:14" customFormat="1" ht="25.5" x14ac:dyDescent="0.25">
      <c r="A208" s="254">
        <v>425</v>
      </c>
      <c r="B208" s="248" t="s">
        <v>546</v>
      </c>
      <c r="C208" s="233">
        <v>0</v>
      </c>
      <c r="D208" s="233">
        <v>0</v>
      </c>
      <c r="E208" s="233">
        <v>0</v>
      </c>
      <c r="F208" s="233">
        <v>0</v>
      </c>
      <c r="G208" s="233">
        <v>0</v>
      </c>
      <c r="H208" s="233">
        <v>0</v>
      </c>
      <c r="I208" s="233">
        <v>0</v>
      </c>
      <c r="J208" s="233">
        <v>0</v>
      </c>
      <c r="K208" s="233">
        <v>0</v>
      </c>
      <c r="L208" s="233">
        <v>0</v>
      </c>
      <c r="M208" s="231">
        <f t="shared" si="33"/>
        <v>0</v>
      </c>
      <c r="N208" s="253"/>
    </row>
    <row r="209" spans="1:14" customFormat="1" ht="25.5" customHeight="1" x14ac:dyDescent="0.25">
      <c r="A209" s="241">
        <v>4300</v>
      </c>
      <c r="B209" s="242" t="s">
        <v>322</v>
      </c>
      <c r="C209" s="230">
        <f t="shared" ref="C209:N209" si="35">SUM(C210:C218)</f>
        <v>1300000</v>
      </c>
      <c r="D209" s="230">
        <f>SUM(D210:D218)</f>
        <v>0</v>
      </c>
      <c r="E209" s="230">
        <f t="shared" si="35"/>
        <v>0</v>
      </c>
      <c r="F209" s="230">
        <f t="shared" si="35"/>
        <v>0</v>
      </c>
      <c r="G209" s="230">
        <f t="shared" si="35"/>
        <v>0</v>
      </c>
      <c r="H209" s="230">
        <f t="shared" si="35"/>
        <v>0</v>
      </c>
      <c r="I209" s="230">
        <f t="shared" si="35"/>
        <v>0</v>
      </c>
      <c r="J209" s="230">
        <f t="shared" si="35"/>
        <v>0</v>
      </c>
      <c r="K209" s="230">
        <f t="shared" si="35"/>
        <v>0</v>
      </c>
      <c r="L209" s="230">
        <f t="shared" si="35"/>
        <v>0</v>
      </c>
      <c r="M209" s="230">
        <f t="shared" si="33"/>
        <v>1300000</v>
      </c>
      <c r="N209" s="257">
        <f t="shared" si="35"/>
        <v>0</v>
      </c>
    </row>
    <row r="210" spans="1:14" customFormat="1" ht="25.5" customHeight="1" x14ac:dyDescent="0.25">
      <c r="A210" s="254">
        <v>431</v>
      </c>
      <c r="B210" s="248" t="s">
        <v>547</v>
      </c>
      <c r="C210" s="233">
        <v>0</v>
      </c>
      <c r="D210" s="233">
        <v>0</v>
      </c>
      <c r="E210" s="233">
        <v>0</v>
      </c>
      <c r="F210" s="233">
        <v>0</v>
      </c>
      <c r="G210" s="233">
        <v>0</v>
      </c>
      <c r="H210" s="233">
        <v>0</v>
      </c>
      <c r="I210" s="233">
        <v>0</v>
      </c>
      <c r="J210" s="233">
        <v>0</v>
      </c>
      <c r="K210" s="233">
        <v>0</v>
      </c>
      <c r="L210" s="233">
        <v>0</v>
      </c>
      <c r="M210" s="231">
        <f t="shared" si="33"/>
        <v>0</v>
      </c>
      <c r="N210" s="253"/>
    </row>
    <row r="211" spans="1:14" customFormat="1" ht="25.5" customHeight="1" x14ac:dyDescent="0.25">
      <c r="A211" s="254">
        <v>432</v>
      </c>
      <c r="B211" s="248" t="s">
        <v>548</v>
      </c>
      <c r="C211" s="233">
        <v>0</v>
      </c>
      <c r="D211" s="233">
        <v>0</v>
      </c>
      <c r="E211" s="233">
        <v>0</v>
      </c>
      <c r="F211" s="233">
        <v>0</v>
      </c>
      <c r="G211" s="233">
        <v>0</v>
      </c>
      <c r="H211" s="233">
        <v>0</v>
      </c>
      <c r="I211" s="233">
        <v>0</v>
      </c>
      <c r="J211" s="233">
        <v>0</v>
      </c>
      <c r="K211" s="233">
        <v>0</v>
      </c>
      <c r="L211" s="233">
        <v>0</v>
      </c>
      <c r="M211" s="231">
        <f t="shared" si="33"/>
        <v>0</v>
      </c>
      <c r="N211" s="253"/>
    </row>
    <row r="212" spans="1:14" customFormat="1" ht="25.5" customHeight="1" x14ac:dyDescent="0.25">
      <c r="A212" s="254">
        <v>433</v>
      </c>
      <c r="B212" s="248" t="s">
        <v>549</v>
      </c>
      <c r="C212" s="233">
        <v>0</v>
      </c>
      <c r="D212" s="233">
        <v>0</v>
      </c>
      <c r="E212" s="233">
        <v>0</v>
      </c>
      <c r="F212" s="233">
        <v>0</v>
      </c>
      <c r="G212" s="233">
        <v>0</v>
      </c>
      <c r="H212" s="233">
        <v>0</v>
      </c>
      <c r="I212" s="233">
        <v>0</v>
      </c>
      <c r="J212" s="233">
        <v>0</v>
      </c>
      <c r="K212" s="233">
        <v>0</v>
      </c>
      <c r="L212" s="233">
        <v>0</v>
      </c>
      <c r="M212" s="231">
        <f t="shared" si="33"/>
        <v>0</v>
      </c>
      <c r="N212" s="253"/>
    </row>
    <row r="213" spans="1:14" customFormat="1" ht="25.5" customHeight="1" x14ac:dyDescent="0.25">
      <c r="A213" s="254">
        <v>434</v>
      </c>
      <c r="B213" s="248" t="s">
        <v>550</v>
      </c>
      <c r="C213" s="233">
        <v>0</v>
      </c>
      <c r="D213" s="233">
        <v>0</v>
      </c>
      <c r="E213" s="233">
        <v>0</v>
      </c>
      <c r="F213" s="233">
        <v>0</v>
      </c>
      <c r="G213" s="233">
        <v>0</v>
      </c>
      <c r="H213" s="233">
        <v>0</v>
      </c>
      <c r="I213" s="233">
        <v>0</v>
      </c>
      <c r="J213" s="233">
        <v>0</v>
      </c>
      <c r="K213" s="233">
        <v>0</v>
      </c>
      <c r="L213" s="233">
        <v>0</v>
      </c>
      <c r="M213" s="231">
        <f t="shared" si="33"/>
        <v>0</v>
      </c>
      <c r="N213" s="253"/>
    </row>
    <row r="214" spans="1:14" customFormat="1" ht="25.5" customHeight="1" x14ac:dyDescent="0.25">
      <c r="A214" s="254">
        <v>435</v>
      </c>
      <c r="B214" s="248" t="s">
        <v>551</v>
      </c>
      <c r="C214" s="233">
        <v>0</v>
      </c>
      <c r="D214" s="233">
        <v>0</v>
      </c>
      <c r="E214" s="233">
        <v>0</v>
      </c>
      <c r="F214" s="233">
        <v>0</v>
      </c>
      <c r="G214" s="233">
        <v>0</v>
      </c>
      <c r="H214" s="233">
        <v>0</v>
      </c>
      <c r="I214" s="233">
        <v>0</v>
      </c>
      <c r="J214" s="233">
        <v>0</v>
      </c>
      <c r="K214" s="233">
        <v>0</v>
      </c>
      <c r="L214" s="233">
        <v>0</v>
      </c>
      <c r="M214" s="231">
        <f t="shared" si="33"/>
        <v>0</v>
      </c>
      <c r="N214" s="253"/>
    </row>
    <row r="215" spans="1:14" customFormat="1" ht="25.5" customHeight="1" x14ac:dyDescent="0.25">
      <c r="A215" s="254">
        <v>436</v>
      </c>
      <c r="B215" s="248" t="s">
        <v>552</v>
      </c>
      <c r="C215" s="233">
        <v>0</v>
      </c>
      <c r="D215" s="233">
        <v>0</v>
      </c>
      <c r="E215" s="233">
        <v>0</v>
      </c>
      <c r="F215" s="233">
        <v>0</v>
      </c>
      <c r="G215" s="233">
        <v>0</v>
      </c>
      <c r="H215" s="233">
        <v>0</v>
      </c>
      <c r="I215" s="233">
        <v>0</v>
      </c>
      <c r="J215" s="233">
        <v>0</v>
      </c>
      <c r="K215" s="233">
        <v>0</v>
      </c>
      <c r="L215" s="233">
        <v>0</v>
      </c>
      <c r="M215" s="231">
        <f t="shared" si="33"/>
        <v>0</v>
      </c>
      <c r="N215" s="253"/>
    </row>
    <row r="216" spans="1:14" customFormat="1" ht="25.5" customHeight="1" x14ac:dyDescent="0.25">
      <c r="A216" s="254">
        <v>437</v>
      </c>
      <c r="B216" s="248" t="s">
        <v>553</v>
      </c>
      <c r="C216" s="233">
        <v>0</v>
      </c>
      <c r="D216" s="233">
        <v>0</v>
      </c>
      <c r="E216" s="233">
        <v>0</v>
      </c>
      <c r="F216" s="233">
        <v>0</v>
      </c>
      <c r="G216" s="233">
        <v>0</v>
      </c>
      <c r="H216" s="233">
        <v>0</v>
      </c>
      <c r="I216" s="233">
        <v>0</v>
      </c>
      <c r="J216" s="233">
        <v>0</v>
      </c>
      <c r="K216" s="233">
        <v>0</v>
      </c>
      <c r="L216" s="233">
        <v>0</v>
      </c>
      <c r="M216" s="231">
        <f t="shared" si="33"/>
        <v>0</v>
      </c>
      <c r="N216" s="253"/>
    </row>
    <row r="217" spans="1:14" customFormat="1" ht="25.5" customHeight="1" x14ac:dyDescent="0.25">
      <c r="A217" s="254">
        <v>438</v>
      </c>
      <c r="B217" s="248" t="s">
        <v>554</v>
      </c>
      <c r="C217" s="233">
        <v>0</v>
      </c>
      <c r="D217" s="233">
        <v>0</v>
      </c>
      <c r="E217" s="233">
        <v>0</v>
      </c>
      <c r="F217" s="233">
        <v>0</v>
      </c>
      <c r="G217" s="233">
        <v>0</v>
      </c>
      <c r="H217" s="233">
        <v>0</v>
      </c>
      <c r="I217" s="233">
        <v>0</v>
      </c>
      <c r="J217" s="233">
        <v>0</v>
      </c>
      <c r="K217" s="233">
        <v>0</v>
      </c>
      <c r="L217" s="233">
        <v>0</v>
      </c>
      <c r="M217" s="231">
        <f t="shared" si="33"/>
        <v>0</v>
      </c>
      <c r="N217" s="253"/>
    </row>
    <row r="218" spans="1:14" customFormat="1" ht="25.5" customHeight="1" x14ac:dyDescent="0.25">
      <c r="A218" s="254">
        <v>439</v>
      </c>
      <c r="B218" s="248" t="s">
        <v>555</v>
      </c>
      <c r="C218" s="401">
        <v>1300000</v>
      </c>
      <c r="D218" s="233">
        <v>0</v>
      </c>
      <c r="E218" s="233">
        <v>0</v>
      </c>
      <c r="F218" s="233">
        <v>0</v>
      </c>
      <c r="G218" s="233">
        <v>0</v>
      </c>
      <c r="H218" s="233">
        <v>0</v>
      </c>
      <c r="I218" s="233">
        <v>0</v>
      </c>
      <c r="J218" s="233">
        <v>0</v>
      </c>
      <c r="K218" s="233">
        <v>0</v>
      </c>
      <c r="L218" s="233">
        <v>0</v>
      </c>
      <c r="M218" s="231">
        <f t="shared" si="33"/>
        <v>1300000</v>
      </c>
      <c r="N218" s="253"/>
    </row>
    <row r="219" spans="1:14" customFormat="1" ht="25.5" customHeight="1" x14ac:dyDescent="0.25">
      <c r="A219" s="241">
        <v>4400</v>
      </c>
      <c r="B219" s="242" t="s">
        <v>325</v>
      </c>
      <c r="C219" s="230">
        <f t="shared" ref="C219:N219" si="36">SUM(C220:C227)</f>
        <v>21115169</v>
      </c>
      <c r="D219" s="230">
        <f>SUM(D220:D227)</f>
        <v>0</v>
      </c>
      <c r="E219" s="230">
        <f t="shared" si="36"/>
        <v>0</v>
      </c>
      <c r="F219" s="230">
        <f t="shared" si="36"/>
        <v>0</v>
      </c>
      <c r="G219" s="230">
        <f t="shared" si="36"/>
        <v>0</v>
      </c>
      <c r="H219" s="230">
        <f t="shared" si="36"/>
        <v>0</v>
      </c>
      <c r="I219" s="230">
        <f t="shared" si="36"/>
        <v>0</v>
      </c>
      <c r="J219" s="230">
        <f t="shared" si="36"/>
        <v>0</v>
      </c>
      <c r="K219" s="230">
        <f t="shared" si="36"/>
        <v>0</v>
      </c>
      <c r="L219" s="230">
        <f t="shared" si="36"/>
        <v>0</v>
      </c>
      <c r="M219" s="230">
        <f t="shared" si="33"/>
        <v>21115169</v>
      </c>
      <c r="N219" s="257">
        <f t="shared" si="36"/>
        <v>0</v>
      </c>
    </row>
    <row r="220" spans="1:14" customFormat="1" ht="25.5" customHeight="1" x14ac:dyDescent="0.25">
      <c r="A220" s="254">
        <v>441</v>
      </c>
      <c r="B220" s="248" t="s">
        <v>556</v>
      </c>
      <c r="C220" s="401">
        <v>6336368</v>
      </c>
      <c r="D220" s="233">
        <v>0</v>
      </c>
      <c r="E220" s="233">
        <v>0</v>
      </c>
      <c r="F220" s="233">
        <v>0</v>
      </c>
      <c r="G220" s="233">
        <v>0</v>
      </c>
      <c r="H220" s="233">
        <v>0</v>
      </c>
      <c r="I220" s="233">
        <v>0</v>
      </c>
      <c r="J220" s="233">
        <v>0</v>
      </c>
      <c r="K220" s="233">
        <v>0</v>
      </c>
      <c r="L220" s="233">
        <v>0</v>
      </c>
      <c r="M220" s="231">
        <f t="shared" si="33"/>
        <v>6336368</v>
      </c>
      <c r="N220" s="253"/>
    </row>
    <row r="221" spans="1:14" customFormat="1" ht="25.5" customHeight="1" x14ac:dyDescent="0.25">
      <c r="A221" s="254">
        <v>442</v>
      </c>
      <c r="B221" s="248" t="s">
        <v>557</v>
      </c>
      <c r="C221" s="401">
        <v>97453</v>
      </c>
      <c r="D221" s="233">
        <v>0</v>
      </c>
      <c r="E221" s="233">
        <v>0</v>
      </c>
      <c r="F221" s="233">
        <v>0</v>
      </c>
      <c r="G221" s="233">
        <v>0</v>
      </c>
      <c r="H221" s="233">
        <v>0</v>
      </c>
      <c r="I221" s="233">
        <v>0</v>
      </c>
      <c r="J221" s="233">
        <v>0</v>
      </c>
      <c r="K221" s="233">
        <v>0</v>
      </c>
      <c r="L221" s="233">
        <v>0</v>
      </c>
      <c r="M221" s="231">
        <f t="shared" si="33"/>
        <v>97453</v>
      </c>
      <c r="N221" s="253"/>
    </row>
    <row r="222" spans="1:14" customFormat="1" ht="25.5" customHeight="1" x14ac:dyDescent="0.25">
      <c r="A222" s="254">
        <v>443</v>
      </c>
      <c r="B222" s="248" t="s">
        <v>558</v>
      </c>
      <c r="C222" s="401">
        <v>450000</v>
      </c>
      <c r="D222" s="233">
        <v>0</v>
      </c>
      <c r="E222" s="233">
        <v>0</v>
      </c>
      <c r="F222" s="233">
        <v>0</v>
      </c>
      <c r="G222" s="233">
        <v>0</v>
      </c>
      <c r="H222" s="233">
        <v>0</v>
      </c>
      <c r="I222" s="233">
        <v>0</v>
      </c>
      <c r="J222" s="233">
        <v>0</v>
      </c>
      <c r="K222" s="233">
        <v>0</v>
      </c>
      <c r="L222" s="233">
        <v>0</v>
      </c>
      <c r="M222" s="231">
        <f t="shared" si="33"/>
        <v>450000</v>
      </c>
      <c r="N222" s="253"/>
    </row>
    <row r="223" spans="1:14" customFormat="1" ht="25.5" customHeight="1" x14ac:dyDescent="0.25">
      <c r="A223" s="254">
        <v>444</v>
      </c>
      <c r="B223" s="248" t="s">
        <v>559</v>
      </c>
      <c r="C223" s="233">
        <v>0</v>
      </c>
      <c r="D223" s="233">
        <v>0</v>
      </c>
      <c r="E223" s="233">
        <v>0</v>
      </c>
      <c r="F223" s="233">
        <v>0</v>
      </c>
      <c r="G223" s="233">
        <v>0</v>
      </c>
      <c r="H223" s="233">
        <v>0</v>
      </c>
      <c r="I223" s="233">
        <v>0</v>
      </c>
      <c r="J223" s="233">
        <v>0</v>
      </c>
      <c r="K223" s="233">
        <v>0</v>
      </c>
      <c r="L223" s="233">
        <v>0</v>
      </c>
      <c r="M223" s="231">
        <f t="shared" si="33"/>
        <v>0</v>
      </c>
      <c r="N223" s="253"/>
    </row>
    <row r="224" spans="1:14" customFormat="1" ht="25.5" customHeight="1" x14ac:dyDescent="0.25">
      <c r="A224" s="254">
        <v>445</v>
      </c>
      <c r="B224" s="248" t="s">
        <v>560</v>
      </c>
      <c r="C224" s="401">
        <v>14231348</v>
      </c>
      <c r="D224" s="233">
        <v>0</v>
      </c>
      <c r="E224" s="233">
        <v>0</v>
      </c>
      <c r="F224" s="233">
        <v>0</v>
      </c>
      <c r="G224" s="233">
        <v>0</v>
      </c>
      <c r="H224" s="233">
        <v>0</v>
      </c>
      <c r="I224" s="233">
        <v>0</v>
      </c>
      <c r="J224" s="233">
        <v>0</v>
      </c>
      <c r="K224" s="233">
        <v>0</v>
      </c>
      <c r="L224" s="233">
        <v>0</v>
      </c>
      <c r="M224" s="231">
        <f t="shared" si="33"/>
        <v>14231348</v>
      </c>
      <c r="N224" s="253"/>
    </row>
    <row r="225" spans="1:14" customFormat="1" ht="25.5" customHeight="1" x14ac:dyDescent="0.25">
      <c r="A225" s="254">
        <v>446</v>
      </c>
      <c r="B225" s="248" t="s">
        <v>561</v>
      </c>
      <c r="C225" s="233">
        <v>0</v>
      </c>
      <c r="D225" s="233">
        <v>0</v>
      </c>
      <c r="E225" s="233">
        <v>0</v>
      </c>
      <c r="F225" s="233">
        <v>0</v>
      </c>
      <c r="G225" s="233">
        <v>0</v>
      </c>
      <c r="H225" s="233">
        <v>0</v>
      </c>
      <c r="I225" s="233">
        <v>0</v>
      </c>
      <c r="J225" s="233">
        <v>0</v>
      </c>
      <c r="K225" s="233">
        <v>0</v>
      </c>
      <c r="L225" s="233">
        <v>0</v>
      </c>
      <c r="M225" s="231">
        <f t="shared" si="33"/>
        <v>0</v>
      </c>
      <c r="N225" s="253"/>
    </row>
    <row r="226" spans="1:14" customFormat="1" ht="25.5" customHeight="1" x14ac:dyDescent="0.25">
      <c r="A226" s="254">
        <v>447</v>
      </c>
      <c r="B226" s="248" t="s">
        <v>562</v>
      </c>
      <c r="C226" s="233">
        <v>0</v>
      </c>
      <c r="D226" s="233">
        <v>0</v>
      </c>
      <c r="E226" s="233">
        <v>0</v>
      </c>
      <c r="F226" s="233">
        <v>0</v>
      </c>
      <c r="G226" s="233">
        <v>0</v>
      </c>
      <c r="H226" s="233">
        <v>0</v>
      </c>
      <c r="I226" s="233">
        <v>0</v>
      </c>
      <c r="J226" s="233">
        <v>0</v>
      </c>
      <c r="K226" s="233">
        <v>0</v>
      </c>
      <c r="L226" s="233">
        <v>0</v>
      </c>
      <c r="M226" s="231">
        <f t="shared" si="33"/>
        <v>0</v>
      </c>
      <c r="N226" s="253"/>
    </row>
    <row r="227" spans="1:14" customFormat="1" ht="25.5" customHeight="1" x14ac:dyDescent="0.25">
      <c r="A227" s="254">
        <v>448</v>
      </c>
      <c r="B227" s="248" t="s">
        <v>563</v>
      </c>
      <c r="C227" s="233">
        <v>0</v>
      </c>
      <c r="D227" s="233">
        <v>0</v>
      </c>
      <c r="E227" s="233">
        <v>0</v>
      </c>
      <c r="F227" s="233">
        <v>0</v>
      </c>
      <c r="G227" s="233">
        <v>0</v>
      </c>
      <c r="H227" s="233">
        <v>0</v>
      </c>
      <c r="I227" s="233">
        <v>0</v>
      </c>
      <c r="J227" s="233">
        <v>0</v>
      </c>
      <c r="K227" s="233">
        <v>0</v>
      </c>
      <c r="L227" s="233">
        <v>0</v>
      </c>
      <c r="M227" s="231">
        <f t="shared" si="33"/>
        <v>0</v>
      </c>
      <c r="N227" s="253"/>
    </row>
    <row r="228" spans="1:14" customFormat="1" ht="25.5" customHeight="1" x14ac:dyDescent="0.25">
      <c r="A228" s="241">
        <v>4500</v>
      </c>
      <c r="B228" s="242" t="s">
        <v>328</v>
      </c>
      <c r="C228" s="230">
        <f t="shared" ref="C228:N228" si="37">SUM(C229:C231)</f>
        <v>5633191.9800000004</v>
      </c>
      <c r="D228" s="230">
        <f>SUM(D229:D231)</f>
        <v>0</v>
      </c>
      <c r="E228" s="230">
        <f t="shared" si="37"/>
        <v>0</v>
      </c>
      <c r="F228" s="230">
        <f t="shared" si="37"/>
        <v>0</v>
      </c>
      <c r="G228" s="230">
        <f t="shared" si="37"/>
        <v>0</v>
      </c>
      <c r="H228" s="230">
        <f t="shared" si="37"/>
        <v>0</v>
      </c>
      <c r="I228" s="230">
        <f t="shared" si="37"/>
        <v>0</v>
      </c>
      <c r="J228" s="230">
        <f t="shared" si="37"/>
        <v>0</v>
      </c>
      <c r="K228" s="230">
        <f t="shared" si="37"/>
        <v>0</v>
      </c>
      <c r="L228" s="230">
        <f t="shared" si="37"/>
        <v>0</v>
      </c>
      <c r="M228" s="230">
        <f t="shared" si="33"/>
        <v>5633191.9800000004</v>
      </c>
      <c r="N228" s="257">
        <f t="shared" si="37"/>
        <v>0</v>
      </c>
    </row>
    <row r="229" spans="1:14" customFormat="1" ht="25.5" customHeight="1" x14ac:dyDescent="0.25">
      <c r="A229" s="254">
        <v>451</v>
      </c>
      <c r="B229" s="248" t="s">
        <v>564</v>
      </c>
      <c r="C229" s="233">
        <v>2697937.29</v>
      </c>
      <c r="D229" s="233">
        <v>0</v>
      </c>
      <c r="E229" s="233">
        <v>0</v>
      </c>
      <c r="F229" s="233">
        <v>0</v>
      </c>
      <c r="G229" s="233">
        <v>0</v>
      </c>
      <c r="H229" s="233">
        <v>0</v>
      </c>
      <c r="I229" s="233">
        <v>0</v>
      </c>
      <c r="J229" s="233">
        <v>0</v>
      </c>
      <c r="K229" s="233">
        <v>0</v>
      </c>
      <c r="L229" s="233">
        <v>0</v>
      </c>
      <c r="M229" s="231">
        <f t="shared" si="33"/>
        <v>2697937.29</v>
      </c>
      <c r="N229" s="253"/>
    </row>
    <row r="230" spans="1:14" customFormat="1" ht="25.5" customHeight="1" x14ac:dyDescent="0.25">
      <c r="A230" s="254">
        <v>452</v>
      </c>
      <c r="B230" s="248" t="s">
        <v>565</v>
      </c>
      <c r="C230" s="233">
        <v>2935254.69</v>
      </c>
      <c r="D230" s="233">
        <v>0</v>
      </c>
      <c r="E230" s="233">
        <v>0</v>
      </c>
      <c r="F230" s="233">
        <v>0</v>
      </c>
      <c r="G230" s="233">
        <v>0</v>
      </c>
      <c r="H230" s="233">
        <v>0</v>
      </c>
      <c r="I230" s="233">
        <v>0</v>
      </c>
      <c r="J230" s="233">
        <v>0</v>
      </c>
      <c r="K230" s="233">
        <v>0</v>
      </c>
      <c r="L230" s="233">
        <v>0</v>
      </c>
      <c r="M230" s="231">
        <f t="shared" si="33"/>
        <v>2935254.69</v>
      </c>
      <c r="N230" s="253"/>
    </row>
    <row r="231" spans="1:14" customFormat="1" ht="25.5" customHeight="1" x14ac:dyDescent="0.25">
      <c r="A231" s="254">
        <v>459</v>
      </c>
      <c r="B231" s="248" t="s">
        <v>566</v>
      </c>
      <c r="C231" s="233">
        <v>0</v>
      </c>
      <c r="D231" s="233">
        <v>0</v>
      </c>
      <c r="E231" s="233">
        <v>0</v>
      </c>
      <c r="F231" s="233">
        <v>0</v>
      </c>
      <c r="G231" s="233">
        <v>0</v>
      </c>
      <c r="H231" s="233">
        <v>0</v>
      </c>
      <c r="I231" s="233">
        <v>0</v>
      </c>
      <c r="J231" s="233">
        <v>0</v>
      </c>
      <c r="K231" s="233">
        <v>0</v>
      </c>
      <c r="L231" s="233">
        <v>0</v>
      </c>
      <c r="M231" s="231">
        <f t="shared" si="33"/>
        <v>0</v>
      </c>
      <c r="N231" s="253"/>
    </row>
    <row r="232" spans="1:14" customFormat="1" ht="35.25" customHeight="1" x14ac:dyDescent="0.25">
      <c r="A232" s="241">
        <v>4600</v>
      </c>
      <c r="B232" s="203" t="s">
        <v>567</v>
      </c>
      <c r="C232" s="230">
        <f t="shared" ref="C232:N232" si="38">SUM(C233:C238)</f>
        <v>853301</v>
      </c>
      <c r="D232" s="230">
        <f>SUM(D233:D238)</f>
        <v>0</v>
      </c>
      <c r="E232" s="230">
        <f t="shared" si="38"/>
        <v>0</v>
      </c>
      <c r="F232" s="230">
        <f t="shared" si="38"/>
        <v>0</v>
      </c>
      <c r="G232" s="230">
        <f t="shared" si="38"/>
        <v>0</v>
      </c>
      <c r="H232" s="230">
        <f t="shared" si="38"/>
        <v>0</v>
      </c>
      <c r="I232" s="230">
        <f t="shared" si="38"/>
        <v>0</v>
      </c>
      <c r="J232" s="230">
        <f t="shared" si="38"/>
        <v>0</v>
      </c>
      <c r="K232" s="230">
        <f t="shared" si="38"/>
        <v>0</v>
      </c>
      <c r="L232" s="230">
        <f t="shared" si="38"/>
        <v>0</v>
      </c>
      <c r="M232" s="230">
        <f t="shared" si="33"/>
        <v>853301</v>
      </c>
      <c r="N232" s="257">
        <f t="shared" si="38"/>
        <v>0</v>
      </c>
    </row>
    <row r="233" spans="1:14" customFormat="1" ht="25.5" customHeight="1" x14ac:dyDescent="0.25">
      <c r="A233" s="254">
        <v>461</v>
      </c>
      <c r="B233" s="248" t="s">
        <v>568</v>
      </c>
      <c r="C233" s="233">
        <v>0</v>
      </c>
      <c r="D233" s="233">
        <v>0</v>
      </c>
      <c r="E233" s="233">
        <v>0</v>
      </c>
      <c r="F233" s="233">
        <v>0</v>
      </c>
      <c r="G233" s="233">
        <v>0</v>
      </c>
      <c r="H233" s="233">
        <v>0</v>
      </c>
      <c r="I233" s="233">
        <v>0</v>
      </c>
      <c r="J233" s="233">
        <v>0</v>
      </c>
      <c r="K233" s="233">
        <v>0</v>
      </c>
      <c r="L233" s="233">
        <v>0</v>
      </c>
      <c r="M233" s="231">
        <f t="shared" si="33"/>
        <v>0</v>
      </c>
      <c r="N233" s="253"/>
    </row>
    <row r="234" spans="1:14" customFormat="1" ht="25.5" customHeight="1" x14ac:dyDescent="0.25">
      <c r="A234" s="254">
        <v>462</v>
      </c>
      <c r="B234" s="248" t="s">
        <v>569</v>
      </c>
      <c r="C234" s="233">
        <v>0</v>
      </c>
      <c r="D234" s="233">
        <v>0</v>
      </c>
      <c r="E234" s="233">
        <v>0</v>
      </c>
      <c r="F234" s="233">
        <v>0</v>
      </c>
      <c r="G234" s="233">
        <v>0</v>
      </c>
      <c r="H234" s="233">
        <v>0</v>
      </c>
      <c r="I234" s="233">
        <v>0</v>
      </c>
      <c r="J234" s="233">
        <v>0</v>
      </c>
      <c r="K234" s="233">
        <v>0</v>
      </c>
      <c r="L234" s="233">
        <v>0</v>
      </c>
      <c r="M234" s="231">
        <f t="shared" si="33"/>
        <v>0</v>
      </c>
      <c r="N234" s="253"/>
    </row>
    <row r="235" spans="1:14" customFormat="1" ht="25.5" customHeight="1" x14ac:dyDescent="0.25">
      <c r="A235" s="254">
        <v>463</v>
      </c>
      <c r="B235" s="248" t="s">
        <v>570</v>
      </c>
      <c r="C235" s="233">
        <v>0</v>
      </c>
      <c r="D235" s="233">
        <v>0</v>
      </c>
      <c r="E235" s="233">
        <v>0</v>
      </c>
      <c r="F235" s="233">
        <v>0</v>
      </c>
      <c r="G235" s="233">
        <v>0</v>
      </c>
      <c r="H235" s="233">
        <v>0</v>
      </c>
      <c r="I235" s="233">
        <v>0</v>
      </c>
      <c r="J235" s="233">
        <v>0</v>
      </c>
      <c r="K235" s="233">
        <v>0</v>
      </c>
      <c r="L235" s="233">
        <v>0</v>
      </c>
      <c r="M235" s="231">
        <f t="shared" si="33"/>
        <v>0</v>
      </c>
      <c r="N235" s="253"/>
    </row>
    <row r="236" spans="1:14" customFormat="1" ht="31.5" customHeight="1" x14ac:dyDescent="0.25">
      <c r="A236" s="254">
        <v>464</v>
      </c>
      <c r="B236" s="248" t="s">
        <v>571</v>
      </c>
      <c r="C236" s="401">
        <v>853301</v>
      </c>
      <c r="D236" s="233">
        <v>0</v>
      </c>
      <c r="E236" s="233">
        <v>0</v>
      </c>
      <c r="F236" s="233">
        <v>0</v>
      </c>
      <c r="G236" s="233">
        <v>0</v>
      </c>
      <c r="H236" s="233">
        <v>0</v>
      </c>
      <c r="I236" s="233">
        <v>0</v>
      </c>
      <c r="J236" s="233">
        <v>0</v>
      </c>
      <c r="K236" s="233">
        <v>0</v>
      </c>
      <c r="L236" s="233">
        <v>0</v>
      </c>
      <c r="M236" s="231">
        <f t="shared" si="33"/>
        <v>853301</v>
      </c>
      <c r="N236" s="253"/>
    </row>
    <row r="237" spans="1:14" customFormat="1" ht="35.25" customHeight="1" x14ac:dyDescent="0.25">
      <c r="A237" s="254">
        <v>465</v>
      </c>
      <c r="B237" s="248" t="s">
        <v>572</v>
      </c>
      <c r="C237" s="233">
        <v>0</v>
      </c>
      <c r="D237" s="233">
        <v>0</v>
      </c>
      <c r="E237" s="233">
        <v>0</v>
      </c>
      <c r="F237" s="233">
        <v>0</v>
      </c>
      <c r="G237" s="233">
        <v>0</v>
      </c>
      <c r="H237" s="233">
        <v>0</v>
      </c>
      <c r="I237" s="233">
        <v>0</v>
      </c>
      <c r="J237" s="233">
        <v>0</v>
      </c>
      <c r="K237" s="233">
        <v>0</v>
      </c>
      <c r="L237" s="233">
        <v>0</v>
      </c>
      <c r="M237" s="231">
        <f t="shared" si="33"/>
        <v>0</v>
      </c>
      <c r="N237" s="253"/>
    </row>
    <row r="238" spans="1:14" customFormat="1" ht="31.5" customHeight="1" x14ac:dyDescent="0.25">
      <c r="A238" s="254">
        <v>466</v>
      </c>
      <c r="B238" s="248" t="s">
        <v>573</v>
      </c>
      <c r="C238" s="233">
        <v>0</v>
      </c>
      <c r="D238" s="233">
        <v>0</v>
      </c>
      <c r="E238" s="233">
        <v>0</v>
      </c>
      <c r="F238" s="233">
        <v>0</v>
      </c>
      <c r="G238" s="233">
        <v>0</v>
      </c>
      <c r="H238" s="233">
        <v>0</v>
      </c>
      <c r="I238" s="233">
        <v>0</v>
      </c>
      <c r="J238" s="233">
        <v>0</v>
      </c>
      <c r="K238" s="233">
        <v>0</v>
      </c>
      <c r="L238" s="233">
        <v>0</v>
      </c>
      <c r="M238" s="231">
        <f t="shared" si="33"/>
        <v>0</v>
      </c>
      <c r="N238" s="253"/>
    </row>
    <row r="239" spans="1:14" customFormat="1" ht="25.5" customHeight="1" x14ac:dyDescent="0.25">
      <c r="A239" s="241">
        <v>4700</v>
      </c>
      <c r="B239" s="242" t="s">
        <v>574</v>
      </c>
      <c r="C239" s="230">
        <f t="shared" ref="C239:N239" si="39">SUM(C240)</f>
        <v>0</v>
      </c>
      <c r="D239" s="230">
        <f t="shared" si="39"/>
        <v>0</v>
      </c>
      <c r="E239" s="230">
        <f t="shared" si="39"/>
        <v>0</v>
      </c>
      <c r="F239" s="230">
        <f t="shared" si="39"/>
        <v>0</v>
      </c>
      <c r="G239" s="230">
        <f t="shared" si="39"/>
        <v>0</v>
      </c>
      <c r="H239" s="230">
        <f t="shared" si="39"/>
        <v>0</v>
      </c>
      <c r="I239" s="230">
        <f t="shared" si="39"/>
        <v>0</v>
      </c>
      <c r="J239" s="230">
        <f t="shared" si="39"/>
        <v>0</v>
      </c>
      <c r="K239" s="230">
        <f t="shared" si="39"/>
        <v>0</v>
      </c>
      <c r="L239" s="230">
        <f t="shared" si="39"/>
        <v>0</v>
      </c>
      <c r="M239" s="230">
        <f t="shared" si="33"/>
        <v>0</v>
      </c>
      <c r="N239" s="262">
        <f t="shared" si="39"/>
        <v>0</v>
      </c>
    </row>
    <row r="240" spans="1:14" customFormat="1" ht="31.5" customHeight="1" x14ac:dyDescent="0.25">
      <c r="A240" s="254">
        <v>471</v>
      </c>
      <c r="B240" s="248" t="s">
        <v>575</v>
      </c>
      <c r="C240" s="232">
        <v>0</v>
      </c>
      <c r="D240" s="232">
        <v>0</v>
      </c>
      <c r="E240" s="232">
        <v>0</v>
      </c>
      <c r="F240" s="232">
        <v>0</v>
      </c>
      <c r="G240" s="232">
        <v>0</v>
      </c>
      <c r="H240" s="232">
        <v>0</v>
      </c>
      <c r="I240" s="232">
        <v>0</v>
      </c>
      <c r="J240" s="232">
        <v>0</v>
      </c>
      <c r="K240" s="232">
        <v>0</v>
      </c>
      <c r="L240" s="232">
        <v>0</v>
      </c>
      <c r="M240" s="231">
        <f t="shared" si="33"/>
        <v>0</v>
      </c>
      <c r="N240" s="253"/>
    </row>
    <row r="241" spans="1:14" customFormat="1" ht="25.5" customHeight="1" x14ac:dyDescent="0.25">
      <c r="A241" s="241">
        <v>4800</v>
      </c>
      <c r="B241" s="242" t="s">
        <v>576</v>
      </c>
      <c r="C241" s="230">
        <f t="shared" ref="C241:N241" si="40">SUM(C242:C246)</f>
        <v>0</v>
      </c>
      <c r="D241" s="230">
        <f>SUM(D242:D246)</f>
        <v>0</v>
      </c>
      <c r="E241" s="230">
        <f t="shared" si="40"/>
        <v>0</v>
      </c>
      <c r="F241" s="230">
        <f t="shared" si="40"/>
        <v>0</v>
      </c>
      <c r="G241" s="230">
        <f t="shared" si="40"/>
        <v>0</v>
      </c>
      <c r="H241" s="230">
        <f t="shared" si="40"/>
        <v>0</v>
      </c>
      <c r="I241" s="230">
        <f t="shared" si="40"/>
        <v>0</v>
      </c>
      <c r="J241" s="230">
        <f t="shared" si="40"/>
        <v>0</v>
      </c>
      <c r="K241" s="230">
        <f t="shared" si="40"/>
        <v>0</v>
      </c>
      <c r="L241" s="230">
        <f t="shared" si="40"/>
        <v>0</v>
      </c>
      <c r="M241" s="230">
        <f t="shared" si="33"/>
        <v>0</v>
      </c>
      <c r="N241" s="262">
        <f t="shared" si="40"/>
        <v>0</v>
      </c>
    </row>
    <row r="242" spans="1:14" customFormat="1" ht="31.5" customHeight="1" x14ac:dyDescent="0.25">
      <c r="A242" s="254">
        <v>481</v>
      </c>
      <c r="B242" s="248" t="s">
        <v>577</v>
      </c>
      <c r="C242" s="233">
        <v>0</v>
      </c>
      <c r="D242" s="233">
        <v>0</v>
      </c>
      <c r="E242" s="233">
        <v>0</v>
      </c>
      <c r="F242" s="233">
        <v>0</v>
      </c>
      <c r="G242" s="233">
        <v>0</v>
      </c>
      <c r="H242" s="233">
        <v>0</v>
      </c>
      <c r="I242" s="233">
        <v>0</v>
      </c>
      <c r="J242" s="233">
        <v>0</v>
      </c>
      <c r="K242" s="233">
        <v>0</v>
      </c>
      <c r="L242" s="233">
        <v>0</v>
      </c>
      <c r="M242" s="231">
        <f t="shared" si="33"/>
        <v>0</v>
      </c>
      <c r="N242" s="263"/>
    </row>
    <row r="243" spans="1:14" customFormat="1" ht="31.5" customHeight="1" x14ac:dyDescent="0.25">
      <c r="A243" s="254">
        <v>482</v>
      </c>
      <c r="B243" s="248" t="s">
        <v>578</v>
      </c>
      <c r="C243" s="233">
        <v>0</v>
      </c>
      <c r="D243" s="233">
        <v>0</v>
      </c>
      <c r="E243" s="233">
        <v>0</v>
      </c>
      <c r="F243" s="233">
        <v>0</v>
      </c>
      <c r="G243" s="233">
        <v>0</v>
      </c>
      <c r="H243" s="233">
        <v>0</v>
      </c>
      <c r="I243" s="233">
        <v>0</v>
      </c>
      <c r="J243" s="233">
        <v>0</v>
      </c>
      <c r="K243" s="233">
        <v>0</v>
      </c>
      <c r="L243" s="233">
        <v>0</v>
      </c>
      <c r="M243" s="231">
        <f t="shared" si="33"/>
        <v>0</v>
      </c>
      <c r="N243" s="253"/>
    </row>
    <row r="244" spans="1:14" customFormat="1" ht="31.5" customHeight="1" x14ac:dyDescent="0.25">
      <c r="A244" s="254">
        <v>483</v>
      </c>
      <c r="B244" s="248" t="s">
        <v>579</v>
      </c>
      <c r="C244" s="233">
        <v>0</v>
      </c>
      <c r="D244" s="233">
        <v>0</v>
      </c>
      <c r="E244" s="233">
        <v>0</v>
      </c>
      <c r="F244" s="233">
        <v>0</v>
      </c>
      <c r="G244" s="233">
        <v>0</v>
      </c>
      <c r="H244" s="233">
        <v>0</v>
      </c>
      <c r="I244" s="233">
        <v>0</v>
      </c>
      <c r="J244" s="233">
        <v>0</v>
      </c>
      <c r="K244" s="233">
        <v>0</v>
      </c>
      <c r="L244" s="233">
        <v>0</v>
      </c>
      <c r="M244" s="231">
        <f t="shared" si="33"/>
        <v>0</v>
      </c>
      <c r="N244" s="263"/>
    </row>
    <row r="245" spans="1:14" customFormat="1" ht="31.5" customHeight="1" x14ac:dyDescent="0.25">
      <c r="A245" s="254">
        <v>484</v>
      </c>
      <c r="B245" s="248" t="s">
        <v>580</v>
      </c>
      <c r="C245" s="233">
        <v>0</v>
      </c>
      <c r="D245" s="233">
        <v>0</v>
      </c>
      <c r="E245" s="233">
        <v>0</v>
      </c>
      <c r="F245" s="233">
        <v>0</v>
      </c>
      <c r="G245" s="233">
        <v>0</v>
      </c>
      <c r="H245" s="233">
        <v>0</v>
      </c>
      <c r="I245" s="233">
        <v>0</v>
      </c>
      <c r="J245" s="233">
        <v>0</v>
      </c>
      <c r="K245" s="233">
        <v>0</v>
      </c>
      <c r="L245" s="233">
        <v>0</v>
      </c>
      <c r="M245" s="231">
        <f t="shared" si="33"/>
        <v>0</v>
      </c>
      <c r="N245" s="263"/>
    </row>
    <row r="246" spans="1:14" customFormat="1" ht="31.5" customHeight="1" x14ac:dyDescent="0.25">
      <c r="A246" s="254">
        <v>485</v>
      </c>
      <c r="B246" s="248" t="s">
        <v>581</v>
      </c>
      <c r="C246" s="233">
        <v>0</v>
      </c>
      <c r="D246" s="233">
        <v>0</v>
      </c>
      <c r="E246" s="233">
        <v>0</v>
      </c>
      <c r="F246" s="233">
        <v>0</v>
      </c>
      <c r="G246" s="233">
        <v>0</v>
      </c>
      <c r="H246" s="233">
        <v>0</v>
      </c>
      <c r="I246" s="233">
        <v>0</v>
      </c>
      <c r="J246" s="233">
        <v>0</v>
      </c>
      <c r="K246" s="233">
        <v>0</v>
      </c>
      <c r="L246" s="233">
        <v>0</v>
      </c>
      <c r="M246" s="231">
        <f t="shared" si="33"/>
        <v>0</v>
      </c>
      <c r="N246" s="263"/>
    </row>
    <row r="247" spans="1:14" customFormat="1" ht="25.5" customHeight="1" x14ac:dyDescent="0.25">
      <c r="A247" s="241">
        <v>4900</v>
      </c>
      <c r="B247" s="242" t="s">
        <v>582</v>
      </c>
      <c r="C247" s="230">
        <f t="shared" ref="C247:L247" si="41">SUM(C248:C250)</f>
        <v>0</v>
      </c>
      <c r="D247" s="230">
        <f>SUM(D248:D250)</f>
        <v>0</v>
      </c>
      <c r="E247" s="230">
        <f t="shared" si="41"/>
        <v>0</v>
      </c>
      <c r="F247" s="230">
        <f t="shared" si="41"/>
        <v>0</v>
      </c>
      <c r="G247" s="230">
        <f t="shared" si="41"/>
        <v>0</v>
      </c>
      <c r="H247" s="230">
        <f t="shared" si="41"/>
        <v>0</v>
      </c>
      <c r="I247" s="230">
        <f t="shared" si="41"/>
        <v>0</v>
      </c>
      <c r="J247" s="230">
        <f t="shared" si="41"/>
        <v>0</v>
      </c>
      <c r="K247" s="230">
        <f t="shared" si="41"/>
        <v>0</v>
      </c>
      <c r="L247" s="230">
        <f t="shared" si="41"/>
        <v>0</v>
      </c>
      <c r="M247" s="230">
        <f t="shared" si="33"/>
        <v>0</v>
      </c>
      <c r="N247" s="256"/>
    </row>
    <row r="248" spans="1:14" customFormat="1" ht="25.5" customHeight="1" x14ac:dyDescent="0.25">
      <c r="A248" s="264">
        <v>491</v>
      </c>
      <c r="B248" s="248" t="s">
        <v>583</v>
      </c>
      <c r="C248" s="232">
        <v>0</v>
      </c>
      <c r="D248" s="232">
        <v>0</v>
      </c>
      <c r="E248" s="232">
        <v>0</v>
      </c>
      <c r="F248" s="232">
        <v>0</v>
      </c>
      <c r="G248" s="232">
        <v>0</v>
      </c>
      <c r="H248" s="232">
        <v>0</v>
      </c>
      <c r="I248" s="232">
        <v>0</v>
      </c>
      <c r="J248" s="232">
        <v>0</v>
      </c>
      <c r="K248" s="232">
        <v>0</v>
      </c>
      <c r="L248" s="232">
        <v>0</v>
      </c>
      <c r="M248" s="231">
        <f t="shared" si="33"/>
        <v>0</v>
      </c>
      <c r="N248" s="253"/>
    </row>
    <row r="249" spans="1:14" customFormat="1" ht="25.5" customHeight="1" x14ac:dyDescent="0.25">
      <c r="A249" s="264">
        <v>492</v>
      </c>
      <c r="B249" s="248" t="s">
        <v>584</v>
      </c>
      <c r="C249" s="232">
        <v>0</v>
      </c>
      <c r="D249" s="232">
        <v>0</v>
      </c>
      <c r="E249" s="232">
        <v>0</v>
      </c>
      <c r="F249" s="232">
        <v>0</v>
      </c>
      <c r="G249" s="232">
        <v>0</v>
      </c>
      <c r="H249" s="232">
        <v>0</v>
      </c>
      <c r="I249" s="232">
        <v>0</v>
      </c>
      <c r="J249" s="232">
        <v>0</v>
      </c>
      <c r="K249" s="232">
        <v>0</v>
      </c>
      <c r="L249" s="232">
        <v>0</v>
      </c>
      <c r="M249" s="231">
        <f t="shared" si="33"/>
        <v>0</v>
      </c>
      <c r="N249" s="253"/>
    </row>
    <row r="250" spans="1:14" customFormat="1" ht="25.5" customHeight="1" x14ac:dyDescent="0.25">
      <c r="A250" s="264">
        <v>493</v>
      </c>
      <c r="B250" s="248" t="s">
        <v>585</v>
      </c>
      <c r="C250" s="232">
        <v>0</v>
      </c>
      <c r="D250" s="232">
        <v>0</v>
      </c>
      <c r="E250" s="232">
        <v>0</v>
      </c>
      <c r="F250" s="232">
        <v>0</v>
      </c>
      <c r="G250" s="232">
        <v>0</v>
      </c>
      <c r="H250" s="232">
        <v>0</v>
      </c>
      <c r="I250" s="232">
        <v>0</v>
      </c>
      <c r="J250" s="232">
        <v>0</v>
      </c>
      <c r="K250" s="232">
        <v>0</v>
      </c>
      <c r="L250" s="232">
        <v>0</v>
      </c>
      <c r="M250" s="231">
        <f t="shared" si="33"/>
        <v>0</v>
      </c>
      <c r="N250" s="253"/>
    </row>
    <row r="251" spans="1:14" customFormat="1" ht="25.5" customHeight="1" x14ac:dyDescent="0.25">
      <c r="A251" s="239">
        <v>5000</v>
      </c>
      <c r="B251" s="240" t="s">
        <v>586</v>
      </c>
      <c r="C251" s="229">
        <f t="shared" ref="C251:N251" si="42">C252+C259+C264+C267+C274+C276+C285+C295+C300</f>
        <v>1321759</v>
      </c>
      <c r="D251" s="229">
        <f>D252+D259+D264+D267+D274+D276+D285+D295+D300</f>
        <v>0</v>
      </c>
      <c r="E251" s="229">
        <f t="shared" si="42"/>
        <v>0</v>
      </c>
      <c r="F251" s="229">
        <f t="shared" si="42"/>
        <v>1160000</v>
      </c>
      <c r="G251" s="229">
        <f t="shared" si="42"/>
        <v>0</v>
      </c>
      <c r="H251" s="229">
        <f t="shared" si="42"/>
        <v>11000000</v>
      </c>
      <c r="I251" s="229">
        <f t="shared" si="42"/>
        <v>0</v>
      </c>
      <c r="J251" s="229">
        <f t="shared" si="42"/>
        <v>0</v>
      </c>
      <c r="K251" s="229">
        <f t="shared" si="42"/>
        <v>0</v>
      </c>
      <c r="L251" s="229">
        <f t="shared" si="42"/>
        <v>0</v>
      </c>
      <c r="M251" s="229">
        <f t="shared" si="33"/>
        <v>13481759</v>
      </c>
      <c r="N251" s="259">
        <f t="shared" si="42"/>
        <v>0</v>
      </c>
    </row>
    <row r="252" spans="1:14" customFormat="1" ht="25.5" customHeight="1" x14ac:dyDescent="0.25">
      <c r="A252" s="241">
        <v>5100</v>
      </c>
      <c r="B252" s="242" t="s">
        <v>587</v>
      </c>
      <c r="C252" s="230">
        <f>SUM(C253:C258)</f>
        <v>904562</v>
      </c>
      <c r="D252" s="230">
        <f>SUM(D253:D258)</f>
        <v>0</v>
      </c>
      <c r="E252" s="230">
        <f t="shared" ref="E252:N252" si="43">SUM(E253:E258)</f>
        <v>0</v>
      </c>
      <c r="F252" s="230">
        <f t="shared" si="43"/>
        <v>0</v>
      </c>
      <c r="G252" s="230">
        <f t="shared" si="43"/>
        <v>0</v>
      </c>
      <c r="H252" s="230">
        <f t="shared" si="43"/>
        <v>0</v>
      </c>
      <c r="I252" s="230">
        <f t="shared" si="43"/>
        <v>0</v>
      </c>
      <c r="J252" s="230">
        <f t="shared" si="43"/>
        <v>0</v>
      </c>
      <c r="K252" s="230">
        <f t="shared" si="43"/>
        <v>0</v>
      </c>
      <c r="L252" s="230">
        <f t="shared" si="43"/>
        <v>0</v>
      </c>
      <c r="M252" s="230">
        <f t="shared" si="33"/>
        <v>904562</v>
      </c>
      <c r="N252" s="257">
        <f t="shared" si="43"/>
        <v>0</v>
      </c>
    </row>
    <row r="253" spans="1:14" customFormat="1" ht="25.5" customHeight="1" x14ac:dyDescent="0.25">
      <c r="A253" s="254">
        <v>511</v>
      </c>
      <c r="B253" s="248" t="s">
        <v>588</v>
      </c>
      <c r="C253" s="233">
        <v>347718</v>
      </c>
      <c r="D253" s="233">
        <v>0</v>
      </c>
      <c r="E253" s="233">
        <v>0</v>
      </c>
      <c r="F253" s="233">
        <v>0</v>
      </c>
      <c r="G253" s="233">
        <v>0</v>
      </c>
      <c r="H253" s="233">
        <v>0</v>
      </c>
      <c r="I253" s="233">
        <v>0</v>
      </c>
      <c r="J253" s="233">
        <v>0</v>
      </c>
      <c r="K253" s="233">
        <v>0</v>
      </c>
      <c r="L253" s="233">
        <v>0</v>
      </c>
      <c r="M253" s="231">
        <f t="shared" si="33"/>
        <v>347718</v>
      </c>
      <c r="N253" s="253"/>
    </row>
    <row r="254" spans="1:14" customFormat="1" ht="25.5" customHeight="1" x14ac:dyDescent="0.25">
      <c r="A254" s="254">
        <v>512</v>
      </c>
      <c r="B254" s="248" t="s">
        <v>589</v>
      </c>
      <c r="C254" s="233">
        <v>0</v>
      </c>
      <c r="D254" s="233">
        <v>0</v>
      </c>
      <c r="E254" s="233">
        <v>0</v>
      </c>
      <c r="F254" s="233">
        <v>0</v>
      </c>
      <c r="G254" s="233">
        <v>0</v>
      </c>
      <c r="H254" s="233">
        <v>0</v>
      </c>
      <c r="I254" s="233">
        <v>0</v>
      </c>
      <c r="J254" s="233">
        <v>0</v>
      </c>
      <c r="K254" s="233">
        <v>0</v>
      </c>
      <c r="L254" s="233">
        <v>0</v>
      </c>
      <c r="M254" s="231">
        <f t="shared" si="33"/>
        <v>0</v>
      </c>
      <c r="N254" s="253"/>
    </row>
    <row r="255" spans="1:14" customFormat="1" ht="25.5" customHeight="1" x14ac:dyDescent="0.25">
      <c r="A255" s="254">
        <v>513</v>
      </c>
      <c r="B255" s="248" t="s">
        <v>590</v>
      </c>
      <c r="C255" s="233">
        <v>0</v>
      </c>
      <c r="D255" s="233">
        <v>0</v>
      </c>
      <c r="E255" s="233">
        <v>0</v>
      </c>
      <c r="F255" s="233">
        <v>0</v>
      </c>
      <c r="G255" s="233">
        <v>0</v>
      </c>
      <c r="H255" s="233">
        <v>0</v>
      </c>
      <c r="I255" s="233">
        <v>0</v>
      </c>
      <c r="J255" s="233">
        <v>0</v>
      </c>
      <c r="K255" s="233">
        <v>0</v>
      </c>
      <c r="L255" s="233">
        <v>0</v>
      </c>
      <c r="M255" s="231">
        <f t="shared" si="33"/>
        <v>0</v>
      </c>
      <c r="N255" s="253"/>
    </row>
    <row r="256" spans="1:14" customFormat="1" ht="25.5" customHeight="1" x14ac:dyDescent="0.25">
      <c r="A256" s="254">
        <v>514</v>
      </c>
      <c r="B256" s="248" t="s">
        <v>591</v>
      </c>
      <c r="C256" s="233">
        <v>0</v>
      </c>
      <c r="D256" s="233">
        <v>0</v>
      </c>
      <c r="E256" s="233">
        <v>0</v>
      </c>
      <c r="F256" s="233">
        <v>0</v>
      </c>
      <c r="G256" s="233">
        <v>0</v>
      </c>
      <c r="H256" s="233">
        <v>0</v>
      </c>
      <c r="I256" s="233">
        <v>0</v>
      </c>
      <c r="J256" s="233">
        <v>0</v>
      </c>
      <c r="K256" s="233">
        <v>0</v>
      </c>
      <c r="L256" s="233">
        <v>0</v>
      </c>
      <c r="M256" s="231">
        <f t="shared" si="33"/>
        <v>0</v>
      </c>
      <c r="N256" s="253"/>
    </row>
    <row r="257" spans="1:14" customFormat="1" ht="25.5" customHeight="1" x14ac:dyDescent="0.25">
      <c r="A257" s="254">
        <v>515</v>
      </c>
      <c r="B257" s="248" t="s">
        <v>592</v>
      </c>
      <c r="C257" s="233">
        <v>556844</v>
      </c>
      <c r="D257" s="233">
        <v>0</v>
      </c>
      <c r="E257" s="233">
        <v>0</v>
      </c>
      <c r="F257" s="233">
        <v>0</v>
      </c>
      <c r="G257" s="233">
        <v>0</v>
      </c>
      <c r="H257" s="233">
        <v>0</v>
      </c>
      <c r="I257" s="233">
        <v>0</v>
      </c>
      <c r="J257" s="233">
        <v>0</v>
      </c>
      <c r="K257" s="233">
        <v>0</v>
      </c>
      <c r="L257" s="233">
        <v>0</v>
      </c>
      <c r="M257" s="231">
        <f t="shared" si="33"/>
        <v>556844</v>
      </c>
      <c r="N257" s="253"/>
    </row>
    <row r="258" spans="1:14" customFormat="1" ht="25.5" customHeight="1" x14ac:dyDescent="0.25">
      <c r="A258" s="254">
        <v>519</v>
      </c>
      <c r="B258" s="248" t="s">
        <v>593</v>
      </c>
      <c r="C258" s="233">
        <v>0</v>
      </c>
      <c r="D258" s="233">
        <v>0</v>
      </c>
      <c r="E258" s="233">
        <v>0</v>
      </c>
      <c r="F258" s="233">
        <v>0</v>
      </c>
      <c r="G258" s="233">
        <v>0</v>
      </c>
      <c r="H258" s="233">
        <v>0</v>
      </c>
      <c r="I258" s="233">
        <v>0</v>
      </c>
      <c r="J258" s="233">
        <v>0</v>
      </c>
      <c r="K258" s="233">
        <v>0</v>
      </c>
      <c r="L258" s="233">
        <v>0</v>
      </c>
      <c r="M258" s="231">
        <f t="shared" si="33"/>
        <v>0</v>
      </c>
      <c r="N258" s="253"/>
    </row>
    <row r="259" spans="1:14" customFormat="1" ht="25.5" customHeight="1" x14ac:dyDescent="0.25">
      <c r="A259" s="241">
        <v>5200</v>
      </c>
      <c r="B259" s="242" t="s">
        <v>594</v>
      </c>
      <c r="C259" s="230">
        <f t="shared" ref="C259:N259" si="44">SUM(C260:C263)</f>
        <v>33500</v>
      </c>
      <c r="D259" s="230">
        <f>SUM(D260:D263)</f>
        <v>0</v>
      </c>
      <c r="E259" s="230">
        <f t="shared" si="44"/>
        <v>0</v>
      </c>
      <c r="F259" s="230">
        <f t="shared" si="44"/>
        <v>0</v>
      </c>
      <c r="G259" s="230">
        <f t="shared" si="44"/>
        <v>0</v>
      </c>
      <c r="H259" s="230">
        <f t="shared" si="44"/>
        <v>0</v>
      </c>
      <c r="I259" s="230">
        <f t="shared" si="44"/>
        <v>0</v>
      </c>
      <c r="J259" s="230">
        <f t="shared" si="44"/>
        <v>0</v>
      </c>
      <c r="K259" s="230">
        <f t="shared" si="44"/>
        <v>0</v>
      </c>
      <c r="L259" s="230">
        <f t="shared" si="44"/>
        <v>0</v>
      </c>
      <c r="M259" s="230">
        <f t="shared" si="33"/>
        <v>33500</v>
      </c>
      <c r="N259" s="257">
        <f t="shared" si="44"/>
        <v>0</v>
      </c>
    </row>
    <row r="260" spans="1:14" customFormat="1" ht="25.5" customHeight="1" x14ac:dyDescent="0.25">
      <c r="A260" s="254">
        <v>521</v>
      </c>
      <c r="B260" s="248" t="s">
        <v>595</v>
      </c>
      <c r="C260" s="233">
        <v>0</v>
      </c>
      <c r="D260" s="233">
        <v>0</v>
      </c>
      <c r="E260" s="233">
        <v>0</v>
      </c>
      <c r="F260" s="233">
        <v>0</v>
      </c>
      <c r="G260" s="233">
        <v>0</v>
      </c>
      <c r="H260" s="233">
        <v>0</v>
      </c>
      <c r="I260" s="233">
        <v>0</v>
      </c>
      <c r="J260" s="233">
        <v>0</v>
      </c>
      <c r="K260" s="233">
        <v>0</v>
      </c>
      <c r="L260" s="233">
        <v>0</v>
      </c>
      <c r="M260" s="231">
        <f t="shared" si="33"/>
        <v>0</v>
      </c>
      <c r="N260" s="253"/>
    </row>
    <row r="261" spans="1:14" customFormat="1" ht="25.5" customHeight="1" x14ac:dyDescent="0.25">
      <c r="A261" s="254">
        <v>522</v>
      </c>
      <c r="B261" s="248" t="s">
        <v>596</v>
      </c>
      <c r="C261" s="233">
        <v>0</v>
      </c>
      <c r="D261" s="233">
        <v>0</v>
      </c>
      <c r="E261" s="233">
        <v>0</v>
      </c>
      <c r="F261" s="233">
        <v>0</v>
      </c>
      <c r="G261" s="233">
        <v>0</v>
      </c>
      <c r="H261" s="233">
        <v>0</v>
      </c>
      <c r="I261" s="233">
        <v>0</v>
      </c>
      <c r="J261" s="233">
        <v>0</v>
      </c>
      <c r="K261" s="233">
        <v>0</v>
      </c>
      <c r="L261" s="233">
        <v>0</v>
      </c>
      <c r="M261" s="231">
        <f t="shared" si="33"/>
        <v>0</v>
      </c>
      <c r="N261" s="253"/>
    </row>
    <row r="262" spans="1:14" customFormat="1" ht="25.5" customHeight="1" x14ac:dyDescent="0.25">
      <c r="A262" s="254">
        <v>523</v>
      </c>
      <c r="B262" s="248" t="s">
        <v>597</v>
      </c>
      <c r="C262" s="401">
        <v>33500</v>
      </c>
      <c r="D262" s="233">
        <v>0</v>
      </c>
      <c r="E262" s="233">
        <v>0</v>
      </c>
      <c r="F262" s="233">
        <v>0</v>
      </c>
      <c r="G262" s="233">
        <v>0</v>
      </c>
      <c r="H262" s="233">
        <v>0</v>
      </c>
      <c r="I262" s="233">
        <v>0</v>
      </c>
      <c r="J262" s="233">
        <v>0</v>
      </c>
      <c r="K262" s="233">
        <v>0</v>
      </c>
      <c r="L262" s="233">
        <v>0</v>
      </c>
      <c r="M262" s="231">
        <f t="shared" ref="M262:M325" si="45">SUM(C262:L262)</f>
        <v>33500</v>
      </c>
      <c r="N262" s="253"/>
    </row>
    <row r="263" spans="1:14" customFormat="1" ht="25.5" customHeight="1" x14ac:dyDescent="0.25">
      <c r="A263" s="254">
        <v>529</v>
      </c>
      <c r="B263" s="248" t="s">
        <v>598</v>
      </c>
      <c r="C263" s="233">
        <v>0</v>
      </c>
      <c r="D263" s="233">
        <v>0</v>
      </c>
      <c r="E263" s="233">
        <v>0</v>
      </c>
      <c r="F263" s="233">
        <v>0</v>
      </c>
      <c r="G263" s="233">
        <v>0</v>
      </c>
      <c r="H263" s="233">
        <v>0</v>
      </c>
      <c r="I263" s="233">
        <v>0</v>
      </c>
      <c r="J263" s="233">
        <v>0</v>
      </c>
      <c r="K263" s="233">
        <v>0</v>
      </c>
      <c r="L263" s="233">
        <v>0</v>
      </c>
      <c r="M263" s="231">
        <f t="shared" si="45"/>
        <v>0</v>
      </c>
      <c r="N263" s="253"/>
    </row>
    <row r="264" spans="1:14" customFormat="1" ht="25.5" customHeight="1" x14ac:dyDescent="0.25">
      <c r="A264" s="241">
        <v>5300</v>
      </c>
      <c r="B264" s="242" t="s">
        <v>599</v>
      </c>
      <c r="C264" s="230">
        <f t="shared" ref="C264:L264" si="46">SUM(C265:C266)</f>
        <v>0</v>
      </c>
      <c r="D264" s="230">
        <f>SUM(D265:D266)</f>
        <v>0</v>
      </c>
      <c r="E264" s="230">
        <f t="shared" si="46"/>
        <v>0</v>
      </c>
      <c r="F264" s="230">
        <f t="shared" si="46"/>
        <v>0</v>
      </c>
      <c r="G264" s="230">
        <f t="shared" si="46"/>
        <v>0</v>
      </c>
      <c r="H264" s="230">
        <f t="shared" si="46"/>
        <v>0</v>
      </c>
      <c r="I264" s="230">
        <f t="shared" si="46"/>
        <v>0</v>
      </c>
      <c r="J264" s="230">
        <f t="shared" si="46"/>
        <v>0</v>
      </c>
      <c r="K264" s="230">
        <f t="shared" si="46"/>
        <v>0</v>
      </c>
      <c r="L264" s="230">
        <f t="shared" si="46"/>
        <v>0</v>
      </c>
      <c r="M264" s="230">
        <f t="shared" si="45"/>
        <v>0</v>
      </c>
      <c r="N264" s="256"/>
    </row>
    <row r="265" spans="1:14" customFormat="1" ht="25.5" customHeight="1" x14ac:dyDescent="0.25">
      <c r="A265" s="254">
        <v>531</v>
      </c>
      <c r="B265" s="248" t="s">
        <v>600</v>
      </c>
      <c r="C265" s="233">
        <v>0</v>
      </c>
      <c r="D265" s="233">
        <v>0</v>
      </c>
      <c r="E265" s="233">
        <v>0</v>
      </c>
      <c r="F265" s="233">
        <v>0</v>
      </c>
      <c r="G265" s="233">
        <v>0</v>
      </c>
      <c r="H265" s="233">
        <v>0</v>
      </c>
      <c r="I265" s="233">
        <v>0</v>
      </c>
      <c r="J265" s="233">
        <v>0</v>
      </c>
      <c r="K265" s="233">
        <v>0</v>
      </c>
      <c r="L265" s="233">
        <v>0</v>
      </c>
      <c r="M265" s="231">
        <f t="shared" si="45"/>
        <v>0</v>
      </c>
      <c r="N265" s="253"/>
    </row>
    <row r="266" spans="1:14" customFormat="1" ht="25.5" customHeight="1" x14ac:dyDescent="0.25">
      <c r="A266" s="254">
        <v>532</v>
      </c>
      <c r="B266" s="248" t="s">
        <v>601</v>
      </c>
      <c r="C266" s="233">
        <v>0</v>
      </c>
      <c r="D266" s="233">
        <v>0</v>
      </c>
      <c r="E266" s="233">
        <v>0</v>
      </c>
      <c r="F266" s="233">
        <v>0</v>
      </c>
      <c r="G266" s="233">
        <v>0</v>
      </c>
      <c r="H266" s="233">
        <v>0</v>
      </c>
      <c r="I266" s="233">
        <v>0</v>
      </c>
      <c r="J266" s="233">
        <v>0</v>
      </c>
      <c r="K266" s="233">
        <v>0</v>
      </c>
      <c r="L266" s="233">
        <v>0</v>
      </c>
      <c r="M266" s="231">
        <f t="shared" si="45"/>
        <v>0</v>
      </c>
      <c r="N266" s="253"/>
    </row>
    <row r="267" spans="1:14" customFormat="1" ht="25.5" customHeight="1" x14ac:dyDescent="0.25">
      <c r="A267" s="241">
        <v>5400</v>
      </c>
      <c r="B267" s="242" t="s">
        <v>602</v>
      </c>
      <c r="C267" s="230">
        <f t="shared" ref="C267:N267" si="47">SUM(C268:C273)</f>
        <v>0</v>
      </c>
      <c r="D267" s="230">
        <f>SUM(D268:D273)</f>
        <v>0</v>
      </c>
      <c r="E267" s="230">
        <f t="shared" si="47"/>
        <v>0</v>
      </c>
      <c r="F267" s="230">
        <f t="shared" si="47"/>
        <v>0</v>
      </c>
      <c r="G267" s="230">
        <f t="shared" si="47"/>
        <v>0</v>
      </c>
      <c r="H267" s="230">
        <f t="shared" si="47"/>
        <v>11000000</v>
      </c>
      <c r="I267" s="230">
        <f t="shared" si="47"/>
        <v>0</v>
      </c>
      <c r="J267" s="230">
        <f t="shared" si="47"/>
        <v>0</v>
      </c>
      <c r="K267" s="230">
        <f t="shared" si="47"/>
        <v>0</v>
      </c>
      <c r="L267" s="230">
        <f t="shared" si="47"/>
        <v>0</v>
      </c>
      <c r="M267" s="230">
        <f t="shared" si="45"/>
        <v>11000000</v>
      </c>
      <c r="N267" s="257">
        <f t="shared" si="47"/>
        <v>0</v>
      </c>
    </row>
    <row r="268" spans="1:14" customFormat="1" ht="25.5" customHeight="1" x14ac:dyDescent="0.25">
      <c r="A268" s="254">
        <v>541</v>
      </c>
      <c r="B268" s="248" t="s">
        <v>603</v>
      </c>
      <c r="C268" s="233">
        <v>0</v>
      </c>
      <c r="D268" s="233">
        <v>0</v>
      </c>
      <c r="E268" s="233">
        <v>0</v>
      </c>
      <c r="F268" s="233">
        <v>0</v>
      </c>
      <c r="G268" s="233">
        <v>0</v>
      </c>
      <c r="H268" s="233">
        <v>0</v>
      </c>
      <c r="I268" s="233">
        <v>0</v>
      </c>
      <c r="J268" s="233">
        <v>0</v>
      </c>
      <c r="K268" s="233">
        <v>0</v>
      </c>
      <c r="L268" s="233">
        <v>0</v>
      </c>
      <c r="M268" s="231">
        <f t="shared" si="45"/>
        <v>0</v>
      </c>
      <c r="N268" s="253"/>
    </row>
    <row r="269" spans="1:14" customFormat="1" ht="25.5" customHeight="1" x14ac:dyDescent="0.25">
      <c r="A269" s="254">
        <v>542</v>
      </c>
      <c r="B269" s="248" t="s">
        <v>604</v>
      </c>
      <c r="C269" s="233">
        <v>0</v>
      </c>
      <c r="D269" s="233">
        <v>0</v>
      </c>
      <c r="E269" s="233">
        <v>0</v>
      </c>
      <c r="F269" s="233">
        <v>0</v>
      </c>
      <c r="G269" s="233">
        <v>0</v>
      </c>
      <c r="H269" s="233">
        <v>0</v>
      </c>
      <c r="I269" s="233">
        <v>0</v>
      </c>
      <c r="J269" s="233">
        <v>0</v>
      </c>
      <c r="K269" s="233">
        <v>0</v>
      </c>
      <c r="L269" s="233">
        <v>0</v>
      </c>
      <c r="M269" s="231">
        <f t="shared" si="45"/>
        <v>0</v>
      </c>
      <c r="N269" s="253"/>
    </row>
    <row r="270" spans="1:14" customFormat="1" ht="25.5" customHeight="1" x14ac:dyDescent="0.25">
      <c r="A270" s="254">
        <v>543</v>
      </c>
      <c r="B270" s="248" t="s">
        <v>605</v>
      </c>
      <c r="C270" s="233">
        <v>0</v>
      </c>
      <c r="D270" s="233">
        <v>0</v>
      </c>
      <c r="E270" s="233">
        <v>0</v>
      </c>
      <c r="F270" s="233">
        <v>0</v>
      </c>
      <c r="G270" s="233">
        <v>0</v>
      </c>
      <c r="H270" s="233">
        <v>0</v>
      </c>
      <c r="I270" s="233">
        <v>0</v>
      </c>
      <c r="J270" s="233">
        <v>0</v>
      </c>
      <c r="K270" s="233">
        <v>0</v>
      </c>
      <c r="L270" s="233">
        <v>0</v>
      </c>
      <c r="M270" s="231">
        <f t="shared" si="45"/>
        <v>0</v>
      </c>
      <c r="N270" s="253"/>
    </row>
    <row r="271" spans="1:14" customFormat="1" ht="25.5" customHeight="1" x14ac:dyDescent="0.25">
      <c r="A271" s="254">
        <v>544</v>
      </c>
      <c r="B271" s="248" t="s">
        <v>606</v>
      </c>
      <c r="C271" s="233">
        <v>0</v>
      </c>
      <c r="D271" s="233">
        <v>0</v>
      </c>
      <c r="E271" s="233">
        <v>0</v>
      </c>
      <c r="F271" s="233">
        <v>0</v>
      </c>
      <c r="G271" s="233">
        <v>0</v>
      </c>
      <c r="H271" s="233">
        <v>0</v>
      </c>
      <c r="I271" s="233">
        <v>0</v>
      </c>
      <c r="J271" s="233">
        <v>0</v>
      </c>
      <c r="K271" s="233">
        <v>0</v>
      </c>
      <c r="L271" s="233">
        <v>0</v>
      </c>
      <c r="M271" s="231">
        <f t="shared" si="45"/>
        <v>0</v>
      </c>
      <c r="N271" s="253"/>
    </row>
    <row r="272" spans="1:14" customFormat="1" ht="25.5" customHeight="1" x14ac:dyDescent="0.25">
      <c r="A272" s="254">
        <v>545</v>
      </c>
      <c r="B272" s="248" t="s">
        <v>607</v>
      </c>
      <c r="C272" s="233">
        <v>0</v>
      </c>
      <c r="D272" s="233">
        <v>0</v>
      </c>
      <c r="E272" s="233">
        <v>0</v>
      </c>
      <c r="F272" s="233">
        <v>0</v>
      </c>
      <c r="G272" s="233">
        <v>0</v>
      </c>
      <c r="H272" s="233">
        <v>0</v>
      </c>
      <c r="I272" s="233">
        <v>0</v>
      </c>
      <c r="J272" s="233">
        <v>0</v>
      </c>
      <c r="K272" s="233">
        <v>0</v>
      </c>
      <c r="L272" s="233">
        <v>0</v>
      </c>
      <c r="M272" s="231">
        <f t="shared" si="45"/>
        <v>0</v>
      </c>
      <c r="N272" s="253"/>
    </row>
    <row r="273" spans="1:14" customFormat="1" ht="25.5" customHeight="1" x14ac:dyDescent="0.25">
      <c r="A273" s="254">
        <v>549</v>
      </c>
      <c r="B273" s="248" t="s">
        <v>608</v>
      </c>
      <c r="C273" s="401">
        <v>0</v>
      </c>
      <c r="D273" s="233">
        <v>0</v>
      </c>
      <c r="E273" s="233">
        <v>0</v>
      </c>
      <c r="F273" s="233">
        <v>0</v>
      </c>
      <c r="G273" s="233">
        <v>0</v>
      </c>
      <c r="H273" s="401">
        <v>11000000</v>
      </c>
      <c r="I273" s="233">
        <v>0</v>
      </c>
      <c r="J273" s="233">
        <v>0</v>
      </c>
      <c r="K273" s="233">
        <v>0</v>
      </c>
      <c r="L273" s="233">
        <v>0</v>
      </c>
      <c r="M273" s="231">
        <f t="shared" si="45"/>
        <v>11000000</v>
      </c>
      <c r="N273" s="253"/>
    </row>
    <row r="274" spans="1:14" customFormat="1" ht="25.5" customHeight="1" x14ac:dyDescent="0.25">
      <c r="A274" s="241">
        <v>5500</v>
      </c>
      <c r="B274" s="242" t="s">
        <v>609</v>
      </c>
      <c r="C274" s="230">
        <f t="shared" ref="C274:N274" si="48">SUM(C275)</f>
        <v>0</v>
      </c>
      <c r="D274" s="230">
        <f t="shared" si="48"/>
        <v>0</v>
      </c>
      <c r="E274" s="230">
        <f t="shared" si="48"/>
        <v>0</v>
      </c>
      <c r="F274" s="230">
        <f t="shared" si="48"/>
        <v>0</v>
      </c>
      <c r="G274" s="230">
        <f t="shared" si="48"/>
        <v>0</v>
      </c>
      <c r="H274" s="230">
        <f t="shared" si="48"/>
        <v>0</v>
      </c>
      <c r="I274" s="230">
        <f t="shared" si="48"/>
        <v>0</v>
      </c>
      <c r="J274" s="230">
        <f t="shared" si="48"/>
        <v>0</v>
      </c>
      <c r="K274" s="230">
        <f t="shared" si="48"/>
        <v>0</v>
      </c>
      <c r="L274" s="230">
        <f t="shared" si="48"/>
        <v>0</v>
      </c>
      <c r="M274" s="230">
        <f t="shared" si="45"/>
        <v>0</v>
      </c>
      <c r="N274" s="257">
        <f t="shared" si="48"/>
        <v>0</v>
      </c>
    </row>
    <row r="275" spans="1:14" customFormat="1" ht="25.5" customHeight="1" x14ac:dyDescent="0.25">
      <c r="A275" s="254">
        <v>551</v>
      </c>
      <c r="B275" s="248" t="s">
        <v>610</v>
      </c>
      <c r="C275" s="233">
        <v>0</v>
      </c>
      <c r="D275" s="233">
        <v>0</v>
      </c>
      <c r="E275" s="233">
        <v>0</v>
      </c>
      <c r="F275" s="233">
        <v>0</v>
      </c>
      <c r="G275" s="233">
        <v>0</v>
      </c>
      <c r="H275" s="233">
        <v>0</v>
      </c>
      <c r="I275" s="233">
        <v>0</v>
      </c>
      <c r="J275" s="233">
        <v>0</v>
      </c>
      <c r="K275" s="233">
        <v>0</v>
      </c>
      <c r="L275" s="233">
        <v>0</v>
      </c>
      <c r="M275" s="231">
        <f t="shared" si="45"/>
        <v>0</v>
      </c>
      <c r="N275" s="253"/>
    </row>
    <row r="276" spans="1:14" customFormat="1" ht="25.5" customHeight="1" x14ac:dyDescent="0.25">
      <c r="A276" s="241">
        <v>5600</v>
      </c>
      <c r="B276" s="242" t="s">
        <v>611</v>
      </c>
      <c r="C276" s="230">
        <f t="shared" ref="C276:N276" si="49">SUM(C277:C284)</f>
        <v>383697</v>
      </c>
      <c r="D276" s="230">
        <f>SUM(D277:D284)</f>
        <v>0</v>
      </c>
      <c r="E276" s="230">
        <f t="shared" si="49"/>
        <v>0</v>
      </c>
      <c r="F276" s="230">
        <f t="shared" si="49"/>
        <v>1160000</v>
      </c>
      <c r="G276" s="230">
        <f t="shared" si="49"/>
        <v>0</v>
      </c>
      <c r="H276" s="230">
        <f t="shared" si="49"/>
        <v>0</v>
      </c>
      <c r="I276" s="230">
        <f t="shared" si="49"/>
        <v>0</v>
      </c>
      <c r="J276" s="230">
        <f t="shared" si="49"/>
        <v>0</v>
      </c>
      <c r="K276" s="230">
        <f t="shared" si="49"/>
        <v>0</v>
      </c>
      <c r="L276" s="230">
        <f t="shared" si="49"/>
        <v>0</v>
      </c>
      <c r="M276" s="230">
        <f t="shared" si="45"/>
        <v>1543697</v>
      </c>
      <c r="N276" s="257">
        <f t="shared" si="49"/>
        <v>0</v>
      </c>
    </row>
    <row r="277" spans="1:14" customFormat="1" ht="25.5" customHeight="1" x14ac:dyDescent="0.25">
      <c r="A277" s="254">
        <v>561</v>
      </c>
      <c r="B277" s="248" t="s">
        <v>612</v>
      </c>
      <c r="C277" s="233">
        <v>0</v>
      </c>
      <c r="D277" s="233">
        <v>0</v>
      </c>
      <c r="E277" s="233">
        <v>0</v>
      </c>
      <c r="F277" s="233">
        <v>0</v>
      </c>
      <c r="G277" s="233">
        <v>0</v>
      </c>
      <c r="H277" s="233">
        <v>0</v>
      </c>
      <c r="I277" s="233">
        <v>0</v>
      </c>
      <c r="J277" s="233">
        <v>0</v>
      </c>
      <c r="K277" s="233">
        <v>0</v>
      </c>
      <c r="L277" s="233">
        <v>0</v>
      </c>
      <c r="M277" s="231">
        <f t="shared" si="45"/>
        <v>0</v>
      </c>
      <c r="N277" s="253"/>
    </row>
    <row r="278" spans="1:14" customFormat="1" ht="25.5" customHeight="1" x14ac:dyDescent="0.25">
      <c r="A278" s="254">
        <v>562</v>
      </c>
      <c r="B278" s="248" t="s">
        <v>613</v>
      </c>
      <c r="C278" s="233">
        <v>0</v>
      </c>
      <c r="D278" s="233">
        <v>0</v>
      </c>
      <c r="E278" s="233">
        <v>0</v>
      </c>
      <c r="F278" s="233">
        <v>0</v>
      </c>
      <c r="G278" s="233">
        <v>0</v>
      </c>
      <c r="H278" s="233">
        <v>0</v>
      </c>
      <c r="I278" s="233">
        <v>0</v>
      </c>
      <c r="J278" s="233">
        <v>0</v>
      </c>
      <c r="K278" s="233">
        <v>0</v>
      </c>
      <c r="L278" s="233">
        <v>0</v>
      </c>
      <c r="M278" s="231">
        <f t="shared" si="45"/>
        <v>0</v>
      </c>
      <c r="N278" s="253"/>
    </row>
    <row r="279" spans="1:14" customFormat="1" ht="25.5" customHeight="1" x14ac:dyDescent="0.25">
      <c r="A279" s="254">
        <v>563</v>
      </c>
      <c r="B279" s="248" t="s">
        <v>614</v>
      </c>
      <c r="C279" s="233">
        <v>0</v>
      </c>
      <c r="D279" s="233">
        <v>0</v>
      </c>
      <c r="E279" s="233">
        <v>0</v>
      </c>
      <c r="F279" s="233">
        <v>0</v>
      </c>
      <c r="G279" s="233">
        <v>0</v>
      </c>
      <c r="H279" s="233">
        <v>0</v>
      </c>
      <c r="I279" s="233">
        <v>0</v>
      </c>
      <c r="J279" s="233">
        <v>0</v>
      </c>
      <c r="K279" s="233">
        <v>0</v>
      </c>
      <c r="L279" s="233">
        <v>0</v>
      </c>
      <c r="M279" s="231">
        <f t="shared" si="45"/>
        <v>0</v>
      </c>
      <c r="N279" s="253"/>
    </row>
    <row r="280" spans="1:14" customFormat="1" ht="29.25" customHeight="1" x14ac:dyDescent="0.25">
      <c r="A280" s="254">
        <v>564</v>
      </c>
      <c r="B280" s="248" t="s">
        <v>615</v>
      </c>
      <c r="C280" s="233">
        <v>0</v>
      </c>
      <c r="D280" s="233">
        <v>0</v>
      </c>
      <c r="E280" s="233">
        <v>0</v>
      </c>
      <c r="F280" s="233">
        <v>0</v>
      </c>
      <c r="G280" s="233">
        <v>0</v>
      </c>
      <c r="H280" s="233">
        <v>0</v>
      </c>
      <c r="I280" s="233">
        <v>0</v>
      </c>
      <c r="J280" s="233">
        <v>0</v>
      </c>
      <c r="K280" s="233">
        <v>0</v>
      </c>
      <c r="L280" s="233">
        <v>0</v>
      </c>
      <c r="M280" s="231">
        <f t="shared" si="45"/>
        <v>0</v>
      </c>
      <c r="N280" s="253"/>
    </row>
    <row r="281" spans="1:14" customFormat="1" ht="25.5" customHeight="1" x14ac:dyDescent="0.25">
      <c r="A281" s="254">
        <v>565</v>
      </c>
      <c r="B281" s="248" t="s">
        <v>616</v>
      </c>
      <c r="C281" s="401">
        <v>69850</v>
      </c>
      <c r="D281" s="233">
        <v>0</v>
      </c>
      <c r="E281" s="233">
        <v>0</v>
      </c>
      <c r="F281" s="233">
        <v>0</v>
      </c>
      <c r="G281" s="233">
        <v>0</v>
      </c>
      <c r="H281" s="233">
        <v>0</v>
      </c>
      <c r="I281" s="233">
        <v>0</v>
      </c>
      <c r="J281" s="233">
        <v>0</v>
      </c>
      <c r="K281" s="233">
        <v>0</v>
      </c>
      <c r="L281" s="233">
        <v>0</v>
      </c>
      <c r="M281" s="231">
        <f t="shared" si="45"/>
        <v>69850</v>
      </c>
      <c r="N281" s="253"/>
    </row>
    <row r="282" spans="1:14" customFormat="1" ht="27.75" customHeight="1" x14ac:dyDescent="0.25">
      <c r="A282" s="254">
        <v>566</v>
      </c>
      <c r="B282" s="248" t="s">
        <v>617</v>
      </c>
      <c r="C282" s="233">
        <v>0</v>
      </c>
      <c r="D282" s="233">
        <v>0</v>
      </c>
      <c r="E282" s="233">
        <v>0</v>
      </c>
      <c r="F282" s="233">
        <v>0</v>
      </c>
      <c r="G282" s="233">
        <v>0</v>
      </c>
      <c r="H282" s="233">
        <v>0</v>
      </c>
      <c r="I282" s="233">
        <v>0</v>
      </c>
      <c r="J282" s="233">
        <v>0</v>
      </c>
      <c r="K282" s="233">
        <v>0</v>
      </c>
      <c r="L282" s="233">
        <v>0</v>
      </c>
      <c r="M282" s="231">
        <f t="shared" si="45"/>
        <v>0</v>
      </c>
      <c r="N282" s="253"/>
    </row>
    <row r="283" spans="1:14" customFormat="1" ht="25.5" customHeight="1" x14ac:dyDescent="0.25">
      <c r="A283" s="254">
        <v>567</v>
      </c>
      <c r="B283" s="248" t="s">
        <v>618</v>
      </c>
      <c r="C283" s="401">
        <v>313847</v>
      </c>
      <c r="D283" s="233">
        <v>0</v>
      </c>
      <c r="E283" s="233">
        <v>0</v>
      </c>
      <c r="F283" s="233">
        <v>0</v>
      </c>
      <c r="G283" s="233">
        <v>0</v>
      </c>
      <c r="H283" s="233">
        <v>0</v>
      </c>
      <c r="I283" s="233">
        <v>0</v>
      </c>
      <c r="J283" s="233">
        <v>0</v>
      </c>
      <c r="K283" s="233">
        <v>0</v>
      </c>
      <c r="L283" s="233">
        <v>0</v>
      </c>
      <c r="M283" s="231">
        <f t="shared" si="45"/>
        <v>313847</v>
      </c>
      <c r="N283" s="253"/>
    </row>
    <row r="284" spans="1:14" customFormat="1" ht="25.5" customHeight="1" x14ac:dyDescent="0.25">
      <c r="A284" s="254">
        <v>569</v>
      </c>
      <c r="B284" s="248" t="s">
        <v>619</v>
      </c>
      <c r="C284" s="233">
        <v>0</v>
      </c>
      <c r="D284" s="233">
        <v>0</v>
      </c>
      <c r="E284" s="233">
        <v>0</v>
      </c>
      <c r="F284" s="233">
        <v>1160000</v>
      </c>
      <c r="G284" s="233">
        <v>0</v>
      </c>
      <c r="H284" s="233">
        <v>0</v>
      </c>
      <c r="I284" s="233">
        <v>0</v>
      </c>
      <c r="J284" s="233">
        <v>0</v>
      </c>
      <c r="K284" s="233">
        <v>0</v>
      </c>
      <c r="L284" s="233">
        <v>0</v>
      </c>
      <c r="M284" s="231">
        <f t="shared" si="45"/>
        <v>1160000</v>
      </c>
      <c r="N284" s="253"/>
    </row>
    <row r="285" spans="1:14" customFormat="1" ht="25.5" customHeight="1" x14ac:dyDescent="0.25">
      <c r="A285" s="241">
        <v>5700</v>
      </c>
      <c r="B285" s="242" t="s">
        <v>620</v>
      </c>
      <c r="C285" s="230">
        <f t="shared" ref="C285:N285" si="50">SUM(C286:C294)</f>
        <v>0</v>
      </c>
      <c r="D285" s="230">
        <f>SUM(D286:D294)</f>
        <v>0</v>
      </c>
      <c r="E285" s="230">
        <f t="shared" si="50"/>
        <v>0</v>
      </c>
      <c r="F285" s="230">
        <f t="shared" si="50"/>
        <v>0</v>
      </c>
      <c r="G285" s="230">
        <f t="shared" si="50"/>
        <v>0</v>
      </c>
      <c r="H285" s="230">
        <f t="shared" si="50"/>
        <v>0</v>
      </c>
      <c r="I285" s="230">
        <f t="shared" si="50"/>
        <v>0</v>
      </c>
      <c r="J285" s="230">
        <f t="shared" si="50"/>
        <v>0</v>
      </c>
      <c r="K285" s="230">
        <f t="shared" si="50"/>
        <v>0</v>
      </c>
      <c r="L285" s="230">
        <f t="shared" si="50"/>
        <v>0</v>
      </c>
      <c r="M285" s="230">
        <f t="shared" si="45"/>
        <v>0</v>
      </c>
      <c r="N285" s="257">
        <f t="shared" si="50"/>
        <v>0</v>
      </c>
    </row>
    <row r="286" spans="1:14" customFormat="1" ht="25.5" customHeight="1" x14ac:dyDescent="0.25">
      <c r="A286" s="254">
        <v>571</v>
      </c>
      <c r="B286" s="248" t="s">
        <v>621</v>
      </c>
      <c r="C286" s="233">
        <v>0</v>
      </c>
      <c r="D286" s="233">
        <v>0</v>
      </c>
      <c r="E286" s="233">
        <v>0</v>
      </c>
      <c r="F286" s="233">
        <v>0</v>
      </c>
      <c r="G286" s="233">
        <v>0</v>
      </c>
      <c r="H286" s="233">
        <v>0</v>
      </c>
      <c r="I286" s="233">
        <v>0</v>
      </c>
      <c r="J286" s="233">
        <v>0</v>
      </c>
      <c r="K286" s="233">
        <v>0</v>
      </c>
      <c r="L286" s="233">
        <v>0</v>
      </c>
      <c r="M286" s="231">
        <f t="shared" si="45"/>
        <v>0</v>
      </c>
      <c r="N286" s="253"/>
    </row>
    <row r="287" spans="1:14" customFormat="1" ht="25.5" customHeight="1" x14ac:dyDescent="0.25">
      <c r="A287" s="254">
        <v>572</v>
      </c>
      <c r="B287" s="248" t="s">
        <v>622</v>
      </c>
      <c r="C287" s="233">
        <v>0</v>
      </c>
      <c r="D287" s="233">
        <v>0</v>
      </c>
      <c r="E287" s="233">
        <v>0</v>
      </c>
      <c r="F287" s="233">
        <v>0</v>
      </c>
      <c r="G287" s="233">
        <v>0</v>
      </c>
      <c r="H287" s="233">
        <v>0</v>
      </c>
      <c r="I287" s="233">
        <v>0</v>
      </c>
      <c r="J287" s="233">
        <v>0</v>
      </c>
      <c r="K287" s="233">
        <v>0</v>
      </c>
      <c r="L287" s="233">
        <v>0</v>
      </c>
      <c r="M287" s="231">
        <f t="shared" si="45"/>
        <v>0</v>
      </c>
      <c r="N287" s="253"/>
    </row>
    <row r="288" spans="1:14" customFormat="1" ht="25.5" customHeight="1" x14ac:dyDescent="0.25">
      <c r="A288" s="254">
        <v>573</v>
      </c>
      <c r="B288" s="248" t="s">
        <v>623</v>
      </c>
      <c r="C288" s="233">
        <v>0</v>
      </c>
      <c r="D288" s="233">
        <v>0</v>
      </c>
      <c r="E288" s="233">
        <v>0</v>
      </c>
      <c r="F288" s="233">
        <v>0</v>
      </c>
      <c r="G288" s="233">
        <v>0</v>
      </c>
      <c r="H288" s="233">
        <v>0</v>
      </c>
      <c r="I288" s="233">
        <v>0</v>
      </c>
      <c r="J288" s="233">
        <v>0</v>
      </c>
      <c r="K288" s="233">
        <v>0</v>
      </c>
      <c r="L288" s="233">
        <v>0</v>
      </c>
      <c r="M288" s="231">
        <f t="shared" si="45"/>
        <v>0</v>
      </c>
      <c r="N288" s="253"/>
    </row>
    <row r="289" spans="1:14" customFormat="1" ht="25.5" customHeight="1" x14ac:dyDescent="0.25">
      <c r="A289" s="254">
        <v>574</v>
      </c>
      <c r="B289" s="248" t="s">
        <v>624</v>
      </c>
      <c r="C289" s="233">
        <v>0</v>
      </c>
      <c r="D289" s="233">
        <v>0</v>
      </c>
      <c r="E289" s="233">
        <v>0</v>
      </c>
      <c r="F289" s="233">
        <v>0</v>
      </c>
      <c r="G289" s="233">
        <v>0</v>
      </c>
      <c r="H289" s="233">
        <v>0</v>
      </c>
      <c r="I289" s="233">
        <v>0</v>
      </c>
      <c r="J289" s="233">
        <v>0</v>
      </c>
      <c r="K289" s="233">
        <v>0</v>
      </c>
      <c r="L289" s="233">
        <v>0</v>
      </c>
      <c r="M289" s="231">
        <f t="shared" si="45"/>
        <v>0</v>
      </c>
      <c r="N289" s="253"/>
    </row>
    <row r="290" spans="1:14" customFormat="1" ht="25.5" customHeight="1" x14ac:dyDescent="0.25">
      <c r="A290" s="254">
        <v>575</v>
      </c>
      <c r="B290" s="248" t="s">
        <v>625</v>
      </c>
      <c r="C290" s="233">
        <v>0</v>
      </c>
      <c r="D290" s="233">
        <v>0</v>
      </c>
      <c r="E290" s="233">
        <v>0</v>
      </c>
      <c r="F290" s="233">
        <v>0</v>
      </c>
      <c r="G290" s="233">
        <v>0</v>
      </c>
      <c r="H290" s="233">
        <v>0</v>
      </c>
      <c r="I290" s="233">
        <v>0</v>
      </c>
      <c r="J290" s="233">
        <v>0</v>
      </c>
      <c r="K290" s="233">
        <v>0</v>
      </c>
      <c r="L290" s="233">
        <v>0</v>
      </c>
      <c r="M290" s="231">
        <f t="shared" si="45"/>
        <v>0</v>
      </c>
      <c r="N290" s="253"/>
    </row>
    <row r="291" spans="1:14" customFormat="1" ht="25.5" customHeight="1" x14ac:dyDescent="0.25">
      <c r="A291" s="254">
        <v>576</v>
      </c>
      <c r="B291" s="248" t="s">
        <v>626</v>
      </c>
      <c r="C291" s="233">
        <v>0</v>
      </c>
      <c r="D291" s="233">
        <v>0</v>
      </c>
      <c r="E291" s="233">
        <v>0</v>
      </c>
      <c r="F291" s="233">
        <v>0</v>
      </c>
      <c r="G291" s="233">
        <v>0</v>
      </c>
      <c r="H291" s="233">
        <v>0</v>
      </c>
      <c r="I291" s="233">
        <v>0</v>
      </c>
      <c r="J291" s="233">
        <v>0</v>
      </c>
      <c r="K291" s="233">
        <v>0</v>
      </c>
      <c r="L291" s="233">
        <v>0</v>
      </c>
      <c r="M291" s="231">
        <f t="shared" si="45"/>
        <v>0</v>
      </c>
      <c r="N291" s="253"/>
    </row>
    <row r="292" spans="1:14" customFormat="1" ht="25.5" customHeight="1" x14ac:dyDescent="0.25">
      <c r="A292" s="254">
        <v>577</v>
      </c>
      <c r="B292" s="248" t="s">
        <v>627</v>
      </c>
      <c r="C292" s="233">
        <v>0</v>
      </c>
      <c r="D292" s="233">
        <v>0</v>
      </c>
      <c r="E292" s="233">
        <v>0</v>
      </c>
      <c r="F292" s="233">
        <v>0</v>
      </c>
      <c r="G292" s="233">
        <v>0</v>
      </c>
      <c r="H292" s="233">
        <v>0</v>
      </c>
      <c r="I292" s="233">
        <v>0</v>
      </c>
      <c r="J292" s="233">
        <v>0</v>
      </c>
      <c r="K292" s="233">
        <v>0</v>
      </c>
      <c r="L292" s="233">
        <v>0</v>
      </c>
      <c r="M292" s="231">
        <f t="shared" si="45"/>
        <v>0</v>
      </c>
      <c r="N292" s="253"/>
    </row>
    <row r="293" spans="1:14" customFormat="1" ht="25.5" customHeight="1" x14ac:dyDescent="0.25">
      <c r="A293" s="254">
        <v>578</v>
      </c>
      <c r="B293" s="248" t="s">
        <v>628</v>
      </c>
      <c r="C293" s="233">
        <v>0</v>
      </c>
      <c r="D293" s="233">
        <v>0</v>
      </c>
      <c r="E293" s="233">
        <v>0</v>
      </c>
      <c r="F293" s="233">
        <v>0</v>
      </c>
      <c r="G293" s="233">
        <v>0</v>
      </c>
      <c r="H293" s="233">
        <v>0</v>
      </c>
      <c r="I293" s="233">
        <v>0</v>
      </c>
      <c r="J293" s="233">
        <v>0</v>
      </c>
      <c r="K293" s="233">
        <v>0</v>
      </c>
      <c r="L293" s="233">
        <v>0</v>
      </c>
      <c r="M293" s="231">
        <f t="shared" si="45"/>
        <v>0</v>
      </c>
      <c r="N293" s="253"/>
    </row>
    <row r="294" spans="1:14" customFormat="1" ht="25.5" customHeight="1" x14ac:dyDescent="0.25">
      <c r="A294" s="254">
        <v>579</v>
      </c>
      <c r="B294" s="248" t="s">
        <v>629</v>
      </c>
      <c r="C294" s="233">
        <v>0</v>
      </c>
      <c r="D294" s="233">
        <v>0</v>
      </c>
      <c r="E294" s="233">
        <v>0</v>
      </c>
      <c r="F294" s="233">
        <v>0</v>
      </c>
      <c r="G294" s="233">
        <v>0</v>
      </c>
      <c r="H294" s="233">
        <v>0</v>
      </c>
      <c r="I294" s="233">
        <v>0</v>
      </c>
      <c r="J294" s="233">
        <v>0</v>
      </c>
      <c r="K294" s="233">
        <v>0</v>
      </c>
      <c r="L294" s="233">
        <v>0</v>
      </c>
      <c r="M294" s="231">
        <f t="shared" si="45"/>
        <v>0</v>
      </c>
      <c r="N294" s="253"/>
    </row>
    <row r="295" spans="1:14" customFormat="1" ht="25.5" customHeight="1" x14ac:dyDescent="0.25">
      <c r="A295" s="241">
        <v>5800</v>
      </c>
      <c r="B295" s="242" t="s">
        <v>630</v>
      </c>
      <c r="C295" s="230">
        <f t="shared" ref="C295:N295" si="51">SUM(C296:C299)</f>
        <v>0</v>
      </c>
      <c r="D295" s="230">
        <f>SUM(D296:D299)</f>
        <v>0</v>
      </c>
      <c r="E295" s="230">
        <f t="shared" si="51"/>
        <v>0</v>
      </c>
      <c r="F295" s="230">
        <f t="shared" si="51"/>
        <v>0</v>
      </c>
      <c r="G295" s="230">
        <f t="shared" si="51"/>
        <v>0</v>
      </c>
      <c r="H295" s="230">
        <f t="shared" si="51"/>
        <v>0</v>
      </c>
      <c r="I295" s="230">
        <f t="shared" si="51"/>
        <v>0</v>
      </c>
      <c r="J295" s="230">
        <f t="shared" si="51"/>
        <v>0</v>
      </c>
      <c r="K295" s="230">
        <f t="shared" si="51"/>
        <v>0</v>
      </c>
      <c r="L295" s="230">
        <f t="shared" si="51"/>
        <v>0</v>
      </c>
      <c r="M295" s="230">
        <f t="shared" si="45"/>
        <v>0</v>
      </c>
      <c r="N295" s="257">
        <f t="shared" si="51"/>
        <v>0</v>
      </c>
    </row>
    <row r="296" spans="1:14" customFormat="1" ht="25.5" customHeight="1" x14ac:dyDescent="0.25">
      <c r="A296" s="254">
        <v>581</v>
      </c>
      <c r="B296" s="248" t="s">
        <v>631</v>
      </c>
      <c r="C296" s="233">
        <v>0</v>
      </c>
      <c r="D296" s="233">
        <v>0</v>
      </c>
      <c r="E296" s="233">
        <v>0</v>
      </c>
      <c r="F296" s="233">
        <v>0</v>
      </c>
      <c r="G296" s="233">
        <v>0</v>
      </c>
      <c r="H296" s="233">
        <v>0</v>
      </c>
      <c r="I296" s="233">
        <v>0</v>
      </c>
      <c r="J296" s="233">
        <v>0</v>
      </c>
      <c r="K296" s="233">
        <v>0</v>
      </c>
      <c r="L296" s="233">
        <v>0</v>
      </c>
      <c r="M296" s="231">
        <f t="shared" si="45"/>
        <v>0</v>
      </c>
      <c r="N296" s="253"/>
    </row>
    <row r="297" spans="1:14" customFormat="1" ht="25.5" customHeight="1" x14ac:dyDescent="0.25">
      <c r="A297" s="254">
        <v>582</v>
      </c>
      <c r="B297" s="248" t="s">
        <v>632</v>
      </c>
      <c r="C297" s="233">
        <v>0</v>
      </c>
      <c r="D297" s="233">
        <v>0</v>
      </c>
      <c r="E297" s="233">
        <v>0</v>
      </c>
      <c r="F297" s="233">
        <v>0</v>
      </c>
      <c r="G297" s="233">
        <v>0</v>
      </c>
      <c r="H297" s="233">
        <v>0</v>
      </c>
      <c r="I297" s="233">
        <v>0</v>
      </c>
      <c r="J297" s="233">
        <v>0</v>
      </c>
      <c r="K297" s="233">
        <v>0</v>
      </c>
      <c r="L297" s="233">
        <v>0</v>
      </c>
      <c r="M297" s="231">
        <f t="shared" si="45"/>
        <v>0</v>
      </c>
      <c r="N297" s="253"/>
    </row>
    <row r="298" spans="1:14" customFormat="1" ht="25.5" customHeight="1" x14ac:dyDescent="0.25">
      <c r="A298" s="254">
        <v>583</v>
      </c>
      <c r="B298" s="248" t="s">
        <v>633</v>
      </c>
      <c r="C298" s="233">
        <v>0</v>
      </c>
      <c r="D298" s="233">
        <v>0</v>
      </c>
      <c r="E298" s="233">
        <v>0</v>
      </c>
      <c r="F298" s="233">
        <v>0</v>
      </c>
      <c r="G298" s="233">
        <v>0</v>
      </c>
      <c r="H298" s="233">
        <v>0</v>
      </c>
      <c r="I298" s="233">
        <v>0</v>
      </c>
      <c r="J298" s="233">
        <v>0</v>
      </c>
      <c r="K298" s="233">
        <v>0</v>
      </c>
      <c r="L298" s="233">
        <v>0</v>
      </c>
      <c r="M298" s="231">
        <f t="shared" si="45"/>
        <v>0</v>
      </c>
      <c r="N298" s="253"/>
    </row>
    <row r="299" spans="1:14" customFormat="1" ht="25.5" customHeight="1" x14ac:dyDescent="0.25">
      <c r="A299" s="254">
        <v>589</v>
      </c>
      <c r="B299" s="248" t="s">
        <v>634</v>
      </c>
      <c r="C299" s="233">
        <v>0</v>
      </c>
      <c r="D299" s="233">
        <v>0</v>
      </c>
      <c r="E299" s="233">
        <v>0</v>
      </c>
      <c r="F299" s="233">
        <v>0</v>
      </c>
      <c r="G299" s="233">
        <v>0</v>
      </c>
      <c r="H299" s="233">
        <v>0</v>
      </c>
      <c r="I299" s="233">
        <v>0</v>
      </c>
      <c r="J299" s="233">
        <v>0</v>
      </c>
      <c r="K299" s="233">
        <v>0</v>
      </c>
      <c r="L299" s="233">
        <v>0</v>
      </c>
      <c r="M299" s="231">
        <f t="shared" si="45"/>
        <v>0</v>
      </c>
      <c r="N299" s="253"/>
    </row>
    <row r="300" spans="1:14" customFormat="1" ht="25.5" customHeight="1" x14ac:dyDescent="0.25">
      <c r="A300" s="241">
        <v>5900</v>
      </c>
      <c r="B300" s="242" t="s">
        <v>635</v>
      </c>
      <c r="C300" s="230">
        <f t="shared" ref="C300:N300" si="52">SUM(C301:C309)</f>
        <v>0</v>
      </c>
      <c r="D300" s="230">
        <f>SUM(D301:D309)</f>
        <v>0</v>
      </c>
      <c r="E300" s="230">
        <f t="shared" si="52"/>
        <v>0</v>
      </c>
      <c r="F300" s="230">
        <f t="shared" si="52"/>
        <v>0</v>
      </c>
      <c r="G300" s="230">
        <f t="shared" si="52"/>
        <v>0</v>
      </c>
      <c r="H300" s="230">
        <f t="shared" si="52"/>
        <v>0</v>
      </c>
      <c r="I300" s="230">
        <f t="shared" si="52"/>
        <v>0</v>
      </c>
      <c r="J300" s="230">
        <f t="shared" si="52"/>
        <v>0</v>
      </c>
      <c r="K300" s="230">
        <f t="shared" si="52"/>
        <v>0</v>
      </c>
      <c r="L300" s="230">
        <f t="shared" si="52"/>
        <v>0</v>
      </c>
      <c r="M300" s="230">
        <f t="shared" si="45"/>
        <v>0</v>
      </c>
      <c r="N300" s="257">
        <f t="shared" si="52"/>
        <v>0</v>
      </c>
    </row>
    <row r="301" spans="1:14" customFormat="1" ht="25.5" customHeight="1" x14ac:dyDescent="0.25">
      <c r="A301" s="254">
        <v>591</v>
      </c>
      <c r="B301" s="248" t="s">
        <v>636</v>
      </c>
      <c r="C301" s="233">
        <v>0</v>
      </c>
      <c r="D301" s="233">
        <v>0</v>
      </c>
      <c r="E301" s="233">
        <v>0</v>
      </c>
      <c r="F301" s="233">
        <v>0</v>
      </c>
      <c r="G301" s="233">
        <v>0</v>
      </c>
      <c r="H301" s="233">
        <v>0</v>
      </c>
      <c r="I301" s="233">
        <v>0</v>
      </c>
      <c r="J301" s="233">
        <v>0</v>
      </c>
      <c r="K301" s="233">
        <v>0</v>
      </c>
      <c r="L301" s="233">
        <v>0</v>
      </c>
      <c r="M301" s="231">
        <f t="shared" si="45"/>
        <v>0</v>
      </c>
      <c r="N301" s="253"/>
    </row>
    <row r="302" spans="1:14" customFormat="1" ht="25.5" customHeight="1" x14ac:dyDescent="0.25">
      <c r="A302" s="254">
        <v>592</v>
      </c>
      <c r="B302" s="248" t="s">
        <v>637</v>
      </c>
      <c r="C302" s="233">
        <v>0</v>
      </c>
      <c r="D302" s="233">
        <v>0</v>
      </c>
      <c r="E302" s="233">
        <v>0</v>
      </c>
      <c r="F302" s="233">
        <v>0</v>
      </c>
      <c r="G302" s="233">
        <v>0</v>
      </c>
      <c r="H302" s="233">
        <v>0</v>
      </c>
      <c r="I302" s="233">
        <v>0</v>
      </c>
      <c r="J302" s="233">
        <v>0</v>
      </c>
      <c r="K302" s="233">
        <v>0</v>
      </c>
      <c r="L302" s="233">
        <v>0</v>
      </c>
      <c r="M302" s="231">
        <f t="shared" si="45"/>
        <v>0</v>
      </c>
      <c r="N302" s="253"/>
    </row>
    <row r="303" spans="1:14" customFormat="1" ht="25.5" customHeight="1" x14ac:dyDescent="0.25">
      <c r="A303" s="254">
        <v>593</v>
      </c>
      <c r="B303" s="248" t="s">
        <v>638</v>
      </c>
      <c r="C303" s="233">
        <v>0</v>
      </c>
      <c r="D303" s="233">
        <v>0</v>
      </c>
      <c r="E303" s="233">
        <v>0</v>
      </c>
      <c r="F303" s="233">
        <v>0</v>
      </c>
      <c r="G303" s="233">
        <v>0</v>
      </c>
      <c r="H303" s="233">
        <v>0</v>
      </c>
      <c r="I303" s="233">
        <v>0</v>
      </c>
      <c r="J303" s="233">
        <v>0</v>
      </c>
      <c r="K303" s="233">
        <v>0</v>
      </c>
      <c r="L303" s="233">
        <v>0</v>
      </c>
      <c r="M303" s="231">
        <f t="shared" si="45"/>
        <v>0</v>
      </c>
      <c r="N303" s="253"/>
    </row>
    <row r="304" spans="1:14" customFormat="1" ht="25.5" customHeight="1" x14ac:dyDescent="0.25">
      <c r="A304" s="254">
        <v>594</v>
      </c>
      <c r="B304" s="248" t="s">
        <v>2</v>
      </c>
      <c r="C304" s="233">
        <v>0</v>
      </c>
      <c r="D304" s="233">
        <v>0</v>
      </c>
      <c r="E304" s="233">
        <v>0</v>
      </c>
      <c r="F304" s="233">
        <v>0</v>
      </c>
      <c r="G304" s="233">
        <v>0</v>
      </c>
      <c r="H304" s="233">
        <v>0</v>
      </c>
      <c r="I304" s="233">
        <v>0</v>
      </c>
      <c r="J304" s="233">
        <v>0</v>
      </c>
      <c r="K304" s="233">
        <v>0</v>
      </c>
      <c r="L304" s="233">
        <v>0</v>
      </c>
      <c r="M304" s="231">
        <f t="shared" si="45"/>
        <v>0</v>
      </c>
      <c r="N304" s="253"/>
    </row>
    <row r="305" spans="1:14" customFormat="1" ht="25.5" customHeight="1" x14ac:dyDescent="0.25">
      <c r="A305" s="254">
        <v>595</v>
      </c>
      <c r="B305" s="248" t="s">
        <v>639</v>
      </c>
      <c r="C305" s="233">
        <v>0</v>
      </c>
      <c r="D305" s="233">
        <v>0</v>
      </c>
      <c r="E305" s="233">
        <v>0</v>
      </c>
      <c r="F305" s="233">
        <v>0</v>
      </c>
      <c r="G305" s="233">
        <v>0</v>
      </c>
      <c r="H305" s="233">
        <v>0</v>
      </c>
      <c r="I305" s="233">
        <v>0</v>
      </c>
      <c r="J305" s="233">
        <v>0</v>
      </c>
      <c r="K305" s="233">
        <v>0</v>
      </c>
      <c r="L305" s="233">
        <v>0</v>
      </c>
      <c r="M305" s="231">
        <f t="shared" si="45"/>
        <v>0</v>
      </c>
      <c r="N305" s="253"/>
    </row>
    <row r="306" spans="1:14" customFormat="1" ht="25.5" customHeight="1" x14ac:dyDescent="0.25">
      <c r="A306" s="254">
        <v>596</v>
      </c>
      <c r="B306" s="248" t="s">
        <v>640</v>
      </c>
      <c r="C306" s="233">
        <v>0</v>
      </c>
      <c r="D306" s="233">
        <v>0</v>
      </c>
      <c r="E306" s="233">
        <v>0</v>
      </c>
      <c r="F306" s="233">
        <v>0</v>
      </c>
      <c r="G306" s="233">
        <v>0</v>
      </c>
      <c r="H306" s="233">
        <v>0</v>
      </c>
      <c r="I306" s="233">
        <v>0</v>
      </c>
      <c r="J306" s="233">
        <v>0</v>
      </c>
      <c r="K306" s="233">
        <v>0</v>
      </c>
      <c r="L306" s="233">
        <v>0</v>
      </c>
      <c r="M306" s="231">
        <f t="shared" si="45"/>
        <v>0</v>
      </c>
      <c r="N306" s="253"/>
    </row>
    <row r="307" spans="1:14" customFormat="1" ht="25.5" customHeight="1" x14ac:dyDescent="0.25">
      <c r="A307" s="254">
        <v>597</v>
      </c>
      <c r="B307" s="248" t="s">
        <v>641</v>
      </c>
      <c r="C307" s="233">
        <v>0</v>
      </c>
      <c r="D307" s="233">
        <v>0</v>
      </c>
      <c r="E307" s="233">
        <v>0</v>
      </c>
      <c r="F307" s="233">
        <v>0</v>
      </c>
      <c r="G307" s="233">
        <v>0</v>
      </c>
      <c r="H307" s="233">
        <v>0</v>
      </c>
      <c r="I307" s="233">
        <v>0</v>
      </c>
      <c r="J307" s="233">
        <v>0</v>
      </c>
      <c r="K307" s="233">
        <v>0</v>
      </c>
      <c r="L307" s="233">
        <v>0</v>
      </c>
      <c r="M307" s="231">
        <f t="shared" si="45"/>
        <v>0</v>
      </c>
      <c r="N307" s="253"/>
    </row>
    <row r="308" spans="1:14" customFormat="1" ht="25.5" customHeight="1" x14ac:dyDescent="0.25">
      <c r="A308" s="254">
        <v>598</v>
      </c>
      <c r="B308" s="248" t="s">
        <v>642</v>
      </c>
      <c r="C308" s="233">
        <v>0</v>
      </c>
      <c r="D308" s="233">
        <v>0</v>
      </c>
      <c r="E308" s="233">
        <v>0</v>
      </c>
      <c r="F308" s="233">
        <v>0</v>
      </c>
      <c r="G308" s="233">
        <v>0</v>
      </c>
      <c r="H308" s="233">
        <v>0</v>
      </c>
      <c r="I308" s="233">
        <v>0</v>
      </c>
      <c r="J308" s="233">
        <v>0</v>
      </c>
      <c r="K308" s="233">
        <v>0</v>
      </c>
      <c r="L308" s="233">
        <v>0</v>
      </c>
      <c r="M308" s="231">
        <f t="shared" si="45"/>
        <v>0</v>
      </c>
      <c r="N308" s="253"/>
    </row>
    <row r="309" spans="1:14" customFormat="1" ht="25.5" customHeight="1" x14ac:dyDescent="0.25">
      <c r="A309" s="254">
        <v>599</v>
      </c>
      <c r="B309" s="248" t="s">
        <v>643</v>
      </c>
      <c r="C309" s="233">
        <v>0</v>
      </c>
      <c r="D309" s="233">
        <v>0</v>
      </c>
      <c r="E309" s="233">
        <v>0</v>
      </c>
      <c r="F309" s="233">
        <v>0</v>
      </c>
      <c r="G309" s="233">
        <v>0</v>
      </c>
      <c r="H309" s="233">
        <v>0</v>
      </c>
      <c r="I309" s="233">
        <v>0</v>
      </c>
      <c r="J309" s="233">
        <v>0</v>
      </c>
      <c r="K309" s="233">
        <v>0</v>
      </c>
      <c r="L309" s="233">
        <v>0</v>
      </c>
      <c r="M309" s="231">
        <f t="shared" si="45"/>
        <v>0</v>
      </c>
      <c r="N309" s="253"/>
    </row>
    <row r="310" spans="1:14" s="86" customFormat="1" ht="25.5" customHeight="1" x14ac:dyDescent="0.25">
      <c r="A310" s="239">
        <v>6000</v>
      </c>
      <c r="B310" s="240" t="s">
        <v>94</v>
      </c>
      <c r="C310" s="229">
        <f t="shared" ref="C310:N310" si="53">C311+C320+C329</f>
        <v>40254909</v>
      </c>
      <c r="D310" s="229">
        <f>D311+D320+D329</f>
        <v>0</v>
      </c>
      <c r="E310" s="229">
        <f t="shared" si="53"/>
        <v>7108524</v>
      </c>
      <c r="F310" s="229">
        <f t="shared" si="53"/>
        <v>0</v>
      </c>
      <c r="G310" s="229">
        <f t="shared" si="53"/>
        <v>0</v>
      </c>
      <c r="H310" s="229">
        <f t="shared" si="53"/>
        <v>0</v>
      </c>
      <c r="I310" s="229">
        <f t="shared" si="53"/>
        <v>0</v>
      </c>
      <c r="J310" s="229">
        <f t="shared" si="53"/>
        <v>0</v>
      </c>
      <c r="K310" s="229">
        <f t="shared" si="53"/>
        <v>0</v>
      </c>
      <c r="L310" s="229">
        <f t="shared" si="53"/>
        <v>0</v>
      </c>
      <c r="M310" s="229">
        <f t="shared" si="45"/>
        <v>47363433</v>
      </c>
      <c r="N310" s="260">
        <f t="shared" si="53"/>
        <v>0</v>
      </c>
    </row>
    <row r="311" spans="1:14" customFormat="1" ht="25.5" customHeight="1" x14ac:dyDescent="0.25">
      <c r="A311" s="241">
        <v>6100</v>
      </c>
      <c r="B311" s="242" t="s">
        <v>644</v>
      </c>
      <c r="C311" s="230">
        <f>SUM(C312:C319)</f>
        <v>40254909</v>
      </c>
      <c r="D311" s="230">
        <f>SUM(D312:D319)</f>
        <v>0</v>
      </c>
      <c r="E311" s="230">
        <f t="shared" ref="E311:N311" si="54">SUM(E312:E319)</f>
        <v>7108524</v>
      </c>
      <c r="F311" s="230">
        <f t="shared" si="54"/>
        <v>0</v>
      </c>
      <c r="G311" s="230">
        <f t="shared" si="54"/>
        <v>0</v>
      </c>
      <c r="H311" s="230">
        <f t="shared" si="54"/>
        <v>0</v>
      </c>
      <c r="I311" s="230">
        <f t="shared" si="54"/>
        <v>0</v>
      </c>
      <c r="J311" s="230">
        <f t="shared" si="54"/>
        <v>0</v>
      </c>
      <c r="K311" s="230">
        <f t="shared" si="54"/>
        <v>0</v>
      </c>
      <c r="L311" s="230">
        <f t="shared" si="54"/>
        <v>0</v>
      </c>
      <c r="M311" s="230">
        <f t="shared" si="45"/>
        <v>47363433</v>
      </c>
      <c r="N311" s="257">
        <f t="shared" si="54"/>
        <v>0</v>
      </c>
    </row>
    <row r="312" spans="1:14" customFormat="1" ht="25.5" customHeight="1" x14ac:dyDescent="0.25">
      <c r="A312" s="254">
        <v>611</v>
      </c>
      <c r="B312" s="248" t="s">
        <v>645</v>
      </c>
      <c r="C312" s="233">
        <v>0</v>
      </c>
      <c r="D312" s="233">
        <v>0</v>
      </c>
      <c r="E312" s="233">
        <v>0</v>
      </c>
      <c r="F312" s="233">
        <v>0</v>
      </c>
      <c r="G312" s="233">
        <v>0</v>
      </c>
      <c r="H312" s="233">
        <v>0</v>
      </c>
      <c r="I312" s="233">
        <v>0</v>
      </c>
      <c r="J312" s="233">
        <v>0</v>
      </c>
      <c r="K312" s="233">
        <v>0</v>
      </c>
      <c r="L312" s="233">
        <v>0</v>
      </c>
      <c r="M312" s="231">
        <f t="shared" si="45"/>
        <v>0</v>
      </c>
      <c r="N312" s="253"/>
    </row>
    <row r="313" spans="1:14" customFormat="1" ht="25.5" customHeight="1" x14ac:dyDescent="0.25">
      <c r="A313" s="254">
        <v>612</v>
      </c>
      <c r="B313" s="248" t="s">
        <v>646</v>
      </c>
      <c r="C313" s="233">
        <v>0</v>
      </c>
      <c r="D313" s="233">
        <v>0</v>
      </c>
      <c r="E313" s="233">
        <v>0</v>
      </c>
      <c r="F313" s="233">
        <v>0</v>
      </c>
      <c r="G313" s="233">
        <v>0</v>
      </c>
      <c r="H313" s="233">
        <v>0</v>
      </c>
      <c r="I313" s="233">
        <v>0</v>
      </c>
      <c r="J313" s="233">
        <v>0</v>
      </c>
      <c r="K313" s="233">
        <v>0</v>
      </c>
      <c r="L313" s="233">
        <v>0</v>
      </c>
      <c r="M313" s="231">
        <f>SUM(C313:L313)</f>
        <v>0</v>
      </c>
      <c r="N313" s="253"/>
    </row>
    <row r="314" spans="1:14" customFormat="1" ht="31.5" customHeight="1" x14ac:dyDescent="0.25">
      <c r="A314" s="254">
        <v>613</v>
      </c>
      <c r="B314" s="248" t="s">
        <v>647</v>
      </c>
      <c r="C314" s="233">
        <v>0</v>
      </c>
      <c r="D314" s="233">
        <v>0</v>
      </c>
      <c r="E314" s="233">
        <v>0</v>
      </c>
      <c r="F314" s="233">
        <v>0</v>
      </c>
      <c r="G314" s="233">
        <v>0</v>
      </c>
      <c r="H314" s="233">
        <v>0</v>
      </c>
      <c r="I314" s="233">
        <v>0</v>
      </c>
      <c r="J314" s="233">
        <v>0</v>
      </c>
      <c r="K314" s="233">
        <v>0</v>
      </c>
      <c r="L314" s="233">
        <v>0</v>
      </c>
      <c r="M314" s="231">
        <f t="shared" si="45"/>
        <v>0</v>
      </c>
      <c r="N314" s="253"/>
    </row>
    <row r="315" spans="1:14" customFormat="1" ht="25.5" customHeight="1" x14ac:dyDescent="0.25">
      <c r="A315" s="254">
        <v>614</v>
      </c>
      <c r="B315" s="248" t="s">
        <v>648</v>
      </c>
      <c r="C315" s="233">
        <f>47363433-E315</f>
        <v>40254909</v>
      </c>
      <c r="D315" s="233">
        <v>0</v>
      </c>
      <c r="E315" s="233">
        <v>7108524</v>
      </c>
      <c r="F315" s="233">
        <v>0</v>
      </c>
      <c r="G315" s="233">
        <v>0</v>
      </c>
      <c r="H315" s="233">
        <v>0</v>
      </c>
      <c r="I315" s="233">
        <v>0</v>
      </c>
      <c r="J315" s="233">
        <v>0</v>
      </c>
      <c r="K315" s="233">
        <v>0</v>
      </c>
      <c r="L315" s="233">
        <v>0</v>
      </c>
      <c r="M315" s="231">
        <f>SUM(C315:L315)</f>
        <v>47363433</v>
      </c>
      <c r="N315" s="253"/>
    </row>
    <row r="316" spans="1:14" customFormat="1" ht="25.5" customHeight="1" x14ac:dyDescent="0.25">
      <c r="A316" s="254">
        <v>615</v>
      </c>
      <c r="B316" s="248" t="s">
        <v>649</v>
      </c>
      <c r="C316" s="233">
        <v>0</v>
      </c>
      <c r="D316" s="233">
        <v>0</v>
      </c>
      <c r="E316" s="233">
        <v>0</v>
      </c>
      <c r="F316" s="233">
        <v>0</v>
      </c>
      <c r="G316" s="233">
        <v>0</v>
      </c>
      <c r="H316" s="233">
        <v>0</v>
      </c>
      <c r="I316" s="233">
        <v>0</v>
      </c>
      <c r="J316" s="233">
        <v>0</v>
      </c>
      <c r="K316" s="233">
        <v>0</v>
      </c>
      <c r="L316" s="233">
        <v>0</v>
      </c>
      <c r="M316" s="231">
        <f t="shared" si="45"/>
        <v>0</v>
      </c>
      <c r="N316" s="253"/>
    </row>
    <row r="317" spans="1:14" customFormat="1" ht="25.5" customHeight="1" x14ac:dyDescent="0.25">
      <c r="A317" s="254">
        <v>616</v>
      </c>
      <c r="B317" s="248" t="s">
        <v>650</v>
      </c>
      <c r="C317" s="233">
        <v>0</v>
      </c>
      <c r="D317" s="233">
        <v>0</v>
      </c>
      <c r="E317" s="233">
        <v>0</v>
      </c>
      <c r="F317" s="233">
        <v>0</v>
      </c>
      <c r="G317" s="233">
        <v>0</v>
      </c>
      <c r="H317" s="233">
        <v>0</v>
      </c>
      <c r="I317" s="233">
        <v>0</v>
      </c>
      <c r="J317" s="233">
        <v>0</v>
      </c>
      <c r="K317" s="233">
        <v>0</v>
      </c>
      <c r="L317" s="233">
        <v>0</v>
      </c>
      <c r="M317" s="231">
        <f t="shared" si="45"/>
        <v>0</v>
      </c>
      <c r="N317" s="253"/>
    </row>
    <row r="318" spans="1:14" customFormat="1" ht="25.5" customHeight="1" x14ac:dyDescent="0.25">
      <c r="A318" s="254">
        <v>617</v>
      </c>
      <c r="B318" s="248" t="s">
        <v>651</v>
      </c>
      <c r="C318" s="233">
        <v>0</v>
      </c>
      <c r="D318" s="233">
        <v>0</v>
      </c>
      <c r="E318" s="233">
        <v>0</v>
      </c>
      <c r="F318" s="233">
        <v>0</v>
      </c>
      <c r="G318" s="233">
        <v>0</v>
      </c>
      <c r="H318" s="233">
        <v>0</v>
      </c>
      <c r="I318" s="233">
        <v>0</v>
      </c>
      <c r="J318" s="233">
        <v>0</v>
      </c>
      <c r="K318" s="233">
        <v>0</v>
      </c>
      <c r="L318" s="233">
        <v>0</v>
      </c>
      <c r="M318" s="231">
        <f t="shared" si="45"/>
        <v>0</v>
      </c>
      <c r="N318" s="253"/>
    </row>
    <row r="319" spans="1:14" customFormat="1" ht="36.75" customHeight="1" x14ac:dyDescent="0.25">
      <c r="A319" s="254">
        <v>619</v>
      </c>
      <c r="B319" s="248" t="s">
        <v>652</v>
      </c>
      <c r="C319" s="233">
        <v>0</v>
      </c>
      <c r="D319" s="233">
        <v>0</v>
      </c>
      <c r="E319" s="233">
        <v>0</v>
      </c>
      <c r="F319" s="233">
        <v>0</v>
      </c>
      <c r="G319" s="233">
        <v>0</v>
      </c>
      <c r="H319" s="233">
        <v>0</v>
      </c>
      <c r="I319" s="233">
        <v>0</v>
      </c>
      <c r="J319" s="233">
        <v>0</v>
      </c>
      <c r="K319" s="233">
        <v>0</v>
      </c>
      <c r="L319" s="233">
        <v>0</v>
      </c>
      <c r="M319" s="231">
        <f t="shared" si="45"/>
        <v>0</v>
      </c>
      <c r="N319" s="253"/>
    </row>
    <row r="320" spans="1:14" customFormat="1" ht="25.5" customHeight="1" x14ac:dyDescent="0.25">
      <c r="A320" s="241">
        <v>6200</v>
      </c>
      <c r="B320" s="242" t="s">
        <v>653</v>
      </c>
      <c r="C320" s="230">
        <f t="shared" ref="C320:N320" si="55">SUM(C321:C328)</f>
        <v>0</v>
      </c>
      <c r="D320" s="230">
        <f>SUM(D321:D328)</f>
        <v>0</v>
      </c>
      <c r="E320" s="230">
        <f t="shared" si="55"/>
        <v>0</v>
      </c>
      <c r="F320" s="230">
        <f t="shared" si="55"/>
        <v>0</v>
      </c>
      <c r="G320" s="230">
        <f t="shared" si="55"/>
        <v>0</v>
      </c>
      <c r="H320" s="230">
        <f t="shared" si="55"/>
        <v>0</v>
      </c>
      <c r="I320" s="230">
        <f t="shared" si="55"/>
        <v>0</v>
      </c>
      <c r="J320" s="230">
        <f t="shared" si="55"/>
        <v>0</v>
      </c>
      <c r="K320" s="230">
        <f t="shared" si="55"/>
        <v>0</v>
      </c>
      <c r="L320" s="230">
        <f t="shared" si="55"/>
        <v>0</v>
      </c>
      <c r="M320" s="230">
        <f t="shared" si="45"/>
        <v>0</v>
      </c>
      <c r="N320" s="257">
        <f t="shared" si="55"/>
        <v>0</v>
      </c>
    </row>
    <row r="321" spans="1:14" customFormat="1" ht="25.5" customHeight="1" x14ac:dyDescent="0.25">
      <c r="A321" s="254">
        <v>621</v>
      </c>
      <c r="B321" s="248" t="s">
        <v>645</v>
      </c>
      <c r="C321" s="233">
        <v>0</v>
      </c>
      <c r="D321" s="233">
        <v>0</v>
      </c>
      <c r="E321" s="233">
        <v>0</v>
      </c>
      <c r="F321" s="233">
        <v>0</v>
      </c>
      <c r="G321" s="233">
        <v>0</v>
      </c>
      <c r="H321" s="233">
        <v>0</v>
      </c>
      <c r="I321" s="233">
        <v>0</v>
      </c>
      <c r="J321" s="233">
        <v>0</v>
      </c>
      <c r="K321" s="233">
        <v>0</v>
      </c>
      <c r="L321" s="233">
        <v>0</v>
      </c>
      <c r="M321" s="231">
        <f t="shared" si="45"/>
        <v>0</v>
      </c>
      <c r="N321" s="253"/>
    </row>
    <row r="322" spans="1:14" customFormat="1" ht="25.5" customHeight="1" x14ac:dyDescent="0.25">
      <c r="A322" s="254">
        <v>622</v>
      </c>
      <c r="B322" s="248" t="s">
        <v>654</v>
      </c>
      <c r="C322" s="233">
        <v>0</v>
      </c>
      <c r="D322" s="233">
        <v>0</v>
      </c>
      <c r="E322" s="233">
        <v>0</v>
      </c>
      <c r="F322" s="233">
        <v>0</v>
      </c>
      <c r="G322" s="233">
        <v>0</v>
      </c>
      <c r="H322" s="233">
        <v>0</v>
      </c>
      <c r="I322" s="233">
        <v>0</v>
      </c>
      <c r="J322" s="233">
        <v>0</v>
      </c>
      <c r="K322" s="233">
        <v>0</v>
      </c>
      <c r="L322" s="233">
        <v>0</v>
      </c>
      <c r="M322" s="231">
        <f t="shared" si="45"/>
        <v>0</v>
      </c>
      <c r="N322" s="253"/>
    </row>
    <row r="323" spans="1:14" customFormat="1" ht="25.5" x14ac:dyDescent="0.25">
      <c r="A323" s="254">
        <v>623</v>
      </c>
      <c r="B323" s="248" t="s">
        <v>655</v>
      </c>
      <c r="C323" s="233">
        <v>0</v>
      </c>
      <c r="D323" s="233">
        <v>0</v>
      </c>
      <c r="E323" s="233">
        <v>0</v>
      </c>
      <c r="F323" s="233">
        <v>0</v>
      </c>
      <c r="G323" s="233">
        <v>0</v>
      </c>
      <c r="H323" s="233">
        <v>0</v>
      </c>
      <c r="I323" s="233">
        <v>0</v>
      </c>
      <c r="J323" s="233">
        <v>0</v>
      </c>
      <c r="K323" s="233">
        <v>0</v>
      </c>
      <c r="L323" s="233">
        <v>0</v>
      </c>
      <c r="M323" s="231">
        <f t="shared" si="45"/>
        <v>0</v>
      </c>
      <c r="N323" s="253"/>
    </row>
    <row r="324" spans="1:14" customFormat="1" ht="25.5" customHeight="1" x14ac:dyDescent="0.25">
      <c r="A324" s="254">
        <v>624</v>
      </c>
      <c r="B324" s="248" t="s">
        <v>648</v>
      </c>
      <c r="C324" s="233">
        <v>0</v>
      </c>
      <c r="D324" s="233">
        <v>0</v>
      </c>
      <c r="E324" s="233">
        <v>0</v>
      </c>
      <c r="F324" s="233">
        <v>0</v>
      </c>
      <c r="G324" s="233">
        <v>0</v>
      </c>
      <c r="H324" s="233">
        <v>0</v>
      </c>
      <c r="I324" s="233">
        <v>0</v>
      </c>
      <c r="J324" s="233">
        <v>0</v>
      </c>
      <c r="K324" s="233">
        <v>0</v>
      </c>
      <c r="L324" s="233">
        <v>0</v>
      </c>
      <c r="M324" s="231">
        <f t="shared" si="45"/>
        <v>0</v>
      </c>
      <c r="N324" s="253"/>
    </row>
    <row r="325" spans="1:14" customFormat="1" ht="25.5" customHeight="1" x14ac:dyDescent="0.25">
      <c r="A325" s="254">
        <v>625</v>
      </c>
      <c r="B325" s="248" t="s">
        <v>649</v>
      </c>
      <c r="C325" s="233">
        <v>0</v>
      </c>
      <c r="D325" s="233">
        <v>0</v>
      </c>
      <c r="E325" s="233">
        <v>0</v>
      </c>
      <c r="F325" s="233">
        <v>0</v>
      </c>
      <c r="G325" s="233">
        <v>0</v>
      </c>
      <c r="H325" s="233">
        <v>0</v>
      </c>
      <c r="I325" s="233">
        <v>0</v>
      </c>
      <c r="J325" s="233">
        <v>0</v>
      </c>
      <c r="K325" s="233">
        <v>0</v>
      </c>
      <c r="L325" s="233">
        <v>0</v>
      </c>
      <c r="M325" s="231">
        <f t="shared" si="45"/>
        <v>0</v>
      </c>
      <c r="N325" s="253"/>
    </row>
    <row r="326" spans="1:14" customFormat="1" ht="25.5" customHeight="1" x14ac:dyDescent="0.25">
      <c r="A326" s="254">
        <v>626</v>
      </c>
      <c r="B326" s="248" t="s">
        <v>650</v>
      </c>
      <c r="C326" s="233">
        <v>0</v>
      </c>
      <c r="D326" s="233">
        <v>0</v>
      </c>
      <c r="E326" s="233">
        <v>0</v>
      </c>
      <c r="F326" s="233">
        <v>0</v>
      </c>
      <c r="G326" s="233">
        <v>0</v>
      </c>
      <c r="H326" s="233">
        <v>0</v>
      </c>
      <c r="I326" s="233">
        <v>0</v>
      </c>
      <c r="J326" s="233">
        <v>0</v>
      </c>
      <c r="K326" s="233">
        <v>0</v>
      </c>
      <c r="L326" s="233">
        <v>0</v>
      </c>
      <c r="M326" s="231">
        <f t="shared" ref="M326:M389" si="56">SUM(C326:L326)</f>
        <v>0</v>
      </c>
      <c r="N326" s="253"/>
    </row>
    <row r="327" spans="1:14" customFormat="1" ht="25.5" customHeight="1" x14ac:dyDescent="0.25">
      <c r="A327" s="254">
        <v>627</v>
      </c>
      <c r="B327" s="248" t="s">
        <v>651</v>
      </c>
      <c r="C327" s="233">
        <v>0</v>
      </c>
      <c r="D327" s="233">
        <v>0</v>
      </c>
      <c r="E327" s="233">
        <v>0</v>
      </c>
      <c r="F327" s="233">
        <v>0</v>
      </c>
      <c r="G327" s="233">
        <v>0</v>
      </c>
      <c r="H327" s="233">
        <v>0</v>
      </c>
      <c r="I327" s="233">
        <v>0</v>
      </c>
      <c r="J327" s="233">
        <v>0</v>
      </c>
      <c r="K327" s="233">
        <v>0</v>
      </c>
      <c r="L327" s="233">
        <v>0</v>
      </c>
      <c r="M327" s="231">
        <f t="shared" si="56"/>
        <v>0</v>
      </c>
      <c r="N327" s="253"/>
    </row>
    <row r="328" spans="1:14" customFormat="1" ht="25.5" x14ac:dyDescent="0.25">
      <c r="A328" s="254">
        <v>629</v>
      </c>
      <c r="B328" s="248" t="s">
        <v>656</v>
      </c>
      <c r="C328" s="233">
        <v>0</v>
      </c>
      <c r="D328" s="233">
        <v>0</v>
      </c>
      <c r="E328" s="233">
        <v>0</v>
      </c>
      <c r="F328" s="233">
        <v>0</v>
      </c>
      <c r="G328" s="233">
        <v>0</v>
      </c>
      <c r="H328" s="233">
        <v>0</v>
      </c>
      <c r="I328" s="233">
        <v>0</v>
      </c>
      <c r="J328" s="233">
        <v>0</v>
      </c>
      <c r="K328" s="233">
        <v>0</v>
      </c>
      <c r="L328" s="233">
        <v>0</v>
      </c>
      <c r="M328" s="231">
        <f t="shared" si="56"/>
        <v>0</v>
      </c>
      <c r="N328" s="253"/>
    </row>
    <row r="329" spans="1:14" customFormat="1" ht="25.5" customHeight="1" x14ac:dyDescent="0.25">
      <c r="A329" s="241">
        <v>6300</v>
      </c>
      <c r="B329" s="242" t="s">
        <v>657</v>
      </c>
      <c r="C329" s="230">
        <f t="shared" ref="C329:N329" si="57">SUM(C330:C331)</f>
        <v>0</v>
      </c>
      <c r="D329" s="230">
        <f>SUM(D330:D331)</f>
        <v>0</v>
      </c>
      <c r="E329" s="230">
        <f t="shared" si="57"/>
        <v>0</v>
      </c>
      <c r="F329" s="230">
        <f t="shared" si="57"/>
        <v>0</v>
      </c>
      <c r="G329" s="230">
        <f t="shared" si="57"/>
        <v>0</v>
      </c>
      <c r="H329" s="230">
        <f t="shared" si="57"/>
        <v>0</v>
      </c>
      <c r="I329" s="230">
        <f t="shared" si="57"/>
        <v>0</v>
      </c>
      <c r="J329" s="230">
        <f t="shared" si="57"/>
        <v>0</v>
      </c>
      <c r="K329" s="230">
        <f t="shared" si="57"/>
        <v>0</v>
      </c>
      <c r="L329" s="230">
        <f t="shared" si="57"/>
        <v>0</v>
      </c>
      <c r="M329" s="230">
        <f t="shared" si="56"/>
        <v>0</v>
      </c>
      <c r="N329" s="257">
        <f t="shared" si="57"/>
        <v>0</v>
      </c>
    </row>
    <row r="330" spans="1:14" customFormat="1" ht="35.25" customHeight="1" x14ac:dyDescent="0.25">
      <c r="A330" s="254">
        <v>631</v>
      </c>
      <c r="B330" s="248" t="s">
        <v>658</v>
      </c>
      <c r="C330" s="233">
        <v>0</v>
      </c>
      <c r="D330" s="233">
        <v>0</v>
      </c>
      <c r="E330" s="233">
        <v>0</v>
      </c>
      <c r="F330" s="233">
        <v>0</v>
      </c>
      <c r="G330" s="233">
        <v>0</v>
      </c>
      <c r="H330" s="233">
        <v>0</v>
      </c>
      <c r="I330" s="233">
        <v>0</v>
      </c>
      <c r="J330" s="233">
        <v>0</v>
      </c>
      <c r="K330" s="233">
        <v>0</v>
      </c>
      <c r="L330" s="233">
        <v>0</v>
      </c>
      <c r="M330" s="231">
        <f t="shared" si="56"/>
        <v>0</v>
      </c>
      <c r="N330" s="253"/>
    </row>
    <row r="331" spans="1:14" customFormat="1" ht="33" customHeight="1" x14ac:dyDescent="0.25">
      <c r="A331" s="254">
        <v>632</v>
      </c>
      <c r="B331" s="248" t="s">
        <v>659</v>
      </c>
      <c r="C331" s="233">
        <v>0</v>
      </c>
      <c r="D331" s="233">
        <v>0</v>
      </c>
      <c r="E331" s="233">
        <v>0</v>
      </c>
      <c r="F331" s="233">
        <v>0</v>
      </c>
      <c r="G331" s="233">
        <v>0</v>
      </c>
      <c r="H331" s="233">
        <v>0</v>
      </c>
      <c r="I331" s="233">
        <v>0</v>
      </c>
      <c r="J331" s="233">
        <v>0</v>
      </c>
      <c r="K331" s="233">
        <v>0</v>
      </c>
      <c r="L331" s="233">
        <v>0</v>
      </c>
      <c r="M331" s="231">
        <f t="shared" si="56"/>
        <v>0</v>
      </c>
      <c r="N331" s="253"/>
    </row>
    <row r="332" spans="1:14" s="86" customFormat="1" ht="25.5" customHeight="1" x14ac:dyDescent="0.25">
      <c r="A332" s="239">
        <v>7000</v>
      </c>
      <c r="B332" s="240" t="s">
        <v>98</v>
      </c>
      <c r="C332" s="229">
        <f t="shared" ref="C332:N332" si="58">C333+C336+C346+C353+C363+C373+C376</f>
        <v>0</v>
      </c>
      <c r="D332" s="229">
        <f>D333+D336+D346+D353+D363+D373+D376</f>
        <v>0</v>
      </c>
      <c r="E332" s="229">
        <f t="shared" si="58"/>
        <v>0</v>
      </c>
      <c r="F332" s="229">
        <f t="shared" si="58"/>
        <v>0</v>
      </c>
      <c r="G332" s="229">
        <f t="shared" si="58"/>
        <v>0</v>
      </c>
      <c r="H332" s="229">
        <f t="shared" si="58"/>
        <v>0</v>
      </c>
      <c r="I332" s="229">
        <f t="shared" si="58"/>
        <v>0</v>
      </c>
      <c r="J332" s="229">
        <f t="shared" si="58"/>
        <v>0</v>
      </c>
      <c r="K332" s="229">
        <f>K333+K336+K346+K353+K363+K373+K376</f>
        <v>0</v>
      </c>
      <c r="L332" s="229">
        <f>L333+L336+L346+L353+L363+L373+L376</f>
        <v>0</v>
      </c>
      <c r="M332" s="229">
        <f t="shared" si="56"/>
        <v>0</v>
      </c>
      <c r="N332" s="260">
        <f t="shared" si="58"/>
        <v>0</v>
      </c>
    </row>
    <row r="333" spans="1:14" customFormat="1" ht="30" x14ac:dyDescent="0.25">
      <c r="A333" s="265">
        <v>7100</v>
      </c>
      <c r="B333" s="242" t="s">
        <v>660</v>
      </c>
      <c r="C333" s="230">
        <f>SUM(C334:C335)</f>
        <v>0</v>
      </c>
      <c r="D333" s="230">
        <f>SUM(D334:D335)</f>
        <v>0</v>
      </c>
      <c r="E333" s="230">
        <f t="shared" ref="E333:N333" si="59">SUM(E334:E335)</f>
        <v>0</v>
      </c>
      <c r="F333" s="230">
        <f t="shared" si="59"/>
        <v>0</v>
      </c>
      <c r="G333" s="230">
        <f t="shared" si="59"/>
        <v>0</v>
      </c>
      <c r="H333" s="230">
        <f t="shared" si="59"/>
        <v>0</v>
      </c>
      <c r="I333" s="230">
        <f t="shared" si="59"/>
        <v>0</v>
      </c>
      <c r="J333" s="230">
        <f t="shared" si="59"/>
        <v>0</v>
      </c>
      <c r="K333" s="230">
        <f t="shared" si="59"/>
        <v>0</v>
      </c>
      <c r="L333" s="230">
        <f t="shared" si="59"/>
        <v>0</v>
      </c>
      <c r="M333" s="230">
        <f t="shared" si="56"/>
        <v>0</v>
      </c>
      <c r="N333" s="257">
        <f t="shared" si="59"/>
        <v>0</v>
      </c>
    </row>
    <row r="334" spans="1:14" customFormat="1" ht="43.5" customHeight="1" x14ac:dyDescent="0.25">
      <c r="A334" s="254">
        <v>711</v>
      </c>
      <c r="B334" s="248" t="s">
        <v>661</v>
      </c>
      <c r="C334" s="233">
        <v>0</v>
      </c>
      <c r="D334" s="233">
        <v>0</v>
      </c>
      <c r="E334" s="233">
        <v>0</v>
      </c>
      <c r="F334" s="233">
        <v>0</v>
      </c>
      <c r="G334" s="233">
        <v>0</v>
      </c>
      <c r="H334" s="233">
        <v>0</v>
      </c>
      <c r="I334" s="233">
        <v>0</v>
      </c>
      <c r="J334" s="233">
        <v>0</v>
      </c>
      <c r="K334" s="233">
        <v>0</v>
      </c>
      <c r="L334" s="233">
        <v>0</v>
      </c>
      <c r="M334" s="231">
        <f t="shared" si="56"/>
        <v>0</v>
      </c>
      <c r="N334" s="253"/>
    </row>
    <row r="335" spans="1:14" customFormat="1" ht="35.25" customHeight="1" x14ac:dyDescent="0.25">
      <c r="A335" s="254">
        <v>712</v>
      </c>
      <c r="B335" s="248" t="s">
        <v>662</v>
      </c>
      <c r="C335" s="233">
        <v>0</v>
      </c>
      <c r="D335" s="233">
        <v>0</v>
      </c>
      <c r="E335" s="233">
        <v>0</v>
      </c>
      <c r="F335" s="233">
        <v>0</v>
      </c>
      <c r="G335" s="233">
        <v>0</v>
      </c>
      <c r="H335" s="233">
        <v>0</v>
      </c>
      <c r="I335" s="233">
        <v>0</v>
      </c>
      <c r="J335" s="233">
        <v>0</v>
      </c>
      <c r="K335" s="233">
        <v>0</v>
      </c>
      <c r="L335" s="233">
        <v>0</v>
      </c>
      <c r="M335" s="231">
        <f t="shared" si="56"/>
        <v>0</v>
      </c>
      <c r="N335" s="253"/>
    </row>
    <row r="336" spans="1:14" customFormat="1" ht="25.5" customHeight="1" x14ac:dyDescent="0.25">
      <c r="A336" s="241">
        <v>7200</v>
      </c>
      <c r="B336" s="242" t="s">
        <v>663</v>
      </c>
      <c r="C336" s="230">
        <f t="shared" ref="C336:N336" si="60">SUM(C337:C345)</f>
        <v>0</v>
      </c>
      <c r="D336" s="230">
        <f>SUM(D337:D345)</f>
        <v>0</v>
      </c>
      <c r="E336" s="230">
        <f t="shared" si="60"/>
        <v>0</v>
      </c>
      <c r="F336" s="230">
        <f t="shared" si="60"/>
        <v>0</v>
      </c>
      <c r="G336" s="230">
        <f t="shared" si="60"/>
        <v>0</v>
      </c>
      <c r="H336" s="230">
        <f t="shared" si="60"/>
        <v>0</v>
      </c>
      <c r="I336" s="230">
        <f t="shared" si="60"/>
        <v>0</v>
      </c>
      <c r="J336" s="230">
        <f t="shared" si="60"/>
        <v>0</v>
      </c>
      <c r="K336" s="230">
        <f t="shared" si="60"/>
        <v>0</v>
      </c>
      <c r="L336" s="230">
        <f t="shared" si="60"/>
        <v>0</v>
      </c>
      <c r="M336" s="230">
        <f t="shared" si="56"/>
        <v>0</v>
      </c>
      <c r="N336" s="257">
        <f t="shared" si="60"/>
        <v>0</v>
      </c>
    </row>
    <row r="337" spans="1:14" customFormat="1" ht="42" customHeight="1" x14ac:dyDescent="0.25">
      <c r="A337" s="254">
        <v>721</v>
      </c>
      <c r="B337" s="248" t="s">
        <v>664</v>
      </c>
      <c r="C337" s="233">
        <v>0</v>
      </c>
      <c r="D337" s="233">
        <v>0</v>
      </c>
      <c r="E337" s="233">
        <v>0</v>
      </c>
      <c r="F337" s="233">
        <v>0</v>
      </c>
      <c r="G337" s="233">
        <v>0</v>
      </c>
      <c r="H337" s="233">
        <v>0</v>
      </c>
      <c r="I337" s="233">
        <v>0</v>
      </c>
      <c r="J337" s="233">
        <v>0</v>
      </c>
      <c r="K337" s="233">
        <v>0</v>
      </c>
      <c r="L337" s="233">
        <v>0</v>
      </c>
      <c r="M337" s="231">
        <f t="shared" si="56"/>
        <v>0</v>
      </c>
      <c r="N337" s="253"/>
    </row>
    <row r="338" spans="1:14" customFormat="1" ht="41.25" customHeight="1" x14ac:dyDescent="0.25">
      <c r="A338" s="254">
        <v>722</v>
      </c>
      <c r="B338" s="248" t="s">
        <v>665</v>
      </c>
      <c r="C338" s="233">
        <v>0</v>
      </c>
      <c r="D338" s="233">
        <v>0</v>
      </c>
      <c r="E338" s="233">
        <v>0</v>
      </c>
      <c r="F338" s="233">
        <v>0</v>
      </c>
      <c r="G338" s="233">
        <v>0</v>
      </c>
      <c r="H338" s="233">
        <v>0</v>
      </c>
      <c r="I338" s="233">
        <v>0</v>
      </c>
      <c r="J338" s="233">
        <v>0</v>
      </c>
      <c r="K338" s="233">
        <v>0</v>
      </c>
      <c r="L338" s="233">
        <v>0</v>
      </c>
      <c r="M338" s="231">
        <f t="shared" si="56"/>
        <v>0</v>
      </c>
      <c r="N338" s="253"/>
    </row>
    <row r="339" spans="1:14" customFormat="1" ht="42" customHeight="1" x14ac:dyDescent="0.25">
      <c r="A339" s="254">
        <v>723</v>
      </c>
      <c r="B339" s="248" t="s">
        <v>666</v>
      </c>
      <c r="C339" s="233">
        <v>0</v>
      </c>
      <c r="D339" s="233">
        <v>0</v>
      </c>
      <c r="E339" s="233">
        <v>0</v>
      </c>
      <c r="F339" s="233">
        <v>0</v>
      </c>
      <c r="G339" s="233">
        <v>0</v>
      </c>
      <c r="H339" s="233">
        <v>0</v>
      </c>
      <c r="I339" s="233">
        <v>0</v>
      </c>
      <c r="J339" s="233">
        <v>0</v>
      </c>
      <c r="K339" s="233">
        <v>0</v>
      </c>
      <c r="L339" s="233">
        <v>0</v>
      </c>
      <c r="M339" s="231">
        <f t="shared" si="56"/>
        <v>0</v>
      </c>
      <c r="N339" s="253"/>
    </row>
    <row r="340" spans="1:14" customFormat="1" ht="30.75" customHeight="1" x14ac:dyDescent="0.25">
      <c r="A340" s="254">
        <v>724</v>
      </c>
      <c r="B340" s="248" t="s">
        <v>667</v>
      </c>
      <c r="C340" s="233">
        <v>0</v>
      </c>
      <c r="D340" s="233">
        <v>0</v>
      </c>
      <c r="E340" s="233">
        <v>0</v>
      </c>
      <c r="F340" s="233">
        <v>0</v>
      </c>
      <c r="G340" s="233">
        <v>0</v>
      </c>
      <c r="H340" s="233">
        <v>0</v>
      </c>
      <c r="I340" s="233">
        <v>0</v>
      </c>
      <c r="J340" s="233">
        <v>0</v>
      </c>
      <c r="K340" s="233">
        <v>0</v>
      </c>
      <c r="L340" s="233">
        <v>0</v>
      </c>
      <c r="M340" s="231">
        <f t="shared" si="56"/>
        <v>0</v>
      </c>
      <c r="N340" s="253"/>
    </row>
    <row r="341" spans="1:14" customFormat="1" ht="31.5" customHeight="1" x14ac:dyDescent="0.25">
      <c r="A341" s="254">
        <v>725</v>
      </c>
      <c r="B341" s="248" t="s">
        <v>668</v>
      </c>
      <c r="C341" s="233">
        <v>0</v>
      </c>
      <c r="D341" s="233">
        <v>0</v>
      </c>
      <c r="E341" s="233">
        <v>0</v>
      </c>
      <c r="F341" s="233">
        <v>0</v>
      </c>
      <c r="G341" s="233">
        <v>0</v>
      </c>
      <c r="H341" s="233">
        <v>0</v>
      </c>
      <c r="I341" s="233">
        <v>0</v>
      </c>
      <c r="J341" s="233">
        <v>0</v>
      </c>
      <c r="K341" s="233">
        <v>0</v>
      </c>
      <c r="L341" s="233">
        <v>0</v>
      </c>
      <c r="M341" s="231">
        <f t="shared" si="56"/>
        <v>0</v>
      </c>
      <c r="N341" s="253"/>
    </row>
    <row r="342" spans="1:14" customFormat="1" ht="25.5" x14ac:dyDescent="0.25">
      <c r="A342" s="254">
        <v>726</v>
      </c>
      <c r="B342" s="248" t="s">
        <v>669</v>
      </c>
      <c r="C342" s="233">
        <v>0</v>
      </c>
      <c r="D342" s="233">
        <v>0</v>
      </c>
      <c r="E342" s="233">
        <v>0</v>
      </c>
      <c r="F342" s="233">
        <v>0</v>
      </c>
      <c r="G342" s="233">
        <v>0</v>
      </c>
      <c r="H342" s="233">
        <v>0</v>
      </c>
      <c r="I342" s="233">
        <v>0</v>
      </c>
      <c r="J342" s="233">
        <v>0</v>
      </c>
      <c r="K342" s="233">
        <v>0</v>
      </c>
      <c r="L342" s="233">
        <v>0</v>
      </c>
      <c r="M342" s="231">
        <f t="shared" si="56"/>
        <v>0</v>
      </c>
      <c r="N342" s="253"/>
    </row>
    <row r="343" spans="1:14" customFormat="1" ht="31.5" customHeight="1" x14ac:dyDescent="0.25">
      <c r="A343" s="254">
        <v>727</v>
      </c>
      <c r="B343" s="248" t="s">
        <v>670</v>
      </c>
      <c r="C343" s="233">
        <v>0</v>
      </c>
      <c r="D343" s="233">
        <v>0</v>
      </c>
      <c r="E343" s="233">
        <v>0</v>
      </c>
      <c r="F343" s="233">
        <v>0</v>
      </c>
      <c r="G343" s="233">
        <v>0</v>
      </c>
      <c r="H343" s="233">
        <v>0</v>
      </c>
      <c r="I343" s="233">
        <v>0</v>
      </c>
      <c r="J343" s="233">
        <v>0</v>
      </c>
      <c r="K343" s="233">
        <v>0</v>
      </c>
      <c r="L343" s="233">
        <v>0</v>
      </c>
      <c r="M343" s="231">
        <f t="shared" si="56"/>
        <v>0</v>
      </c>
      <c r="N343" s="253"/>
    </row>
    <row r="344" spans="1:14" customFormat="1" ht="29.25" customHeight="1" x14ac:dyDescent="0.25">
      <c r="A344" s="254">
        <v>728</v>
      </c>
      <c r="B344" s="248" t="s">
        <v>671</v>
      </c>
      <c r="C344" s="233">
        <v>0</v>
      </c>
      <c r="D344" s="233">
        <v>0</v>
      </c>
      <c r="E344" s="233">
        <v>0</v>
      </c>
      <c r="F344" s="233">
        <v>0</v>
      </c>
      <c r="G344" s="233">
        <v>0</v>
      </c>
      <c r="H344" s="233">
        <v>0</v>
      </c>
      <c r="I344" s="233">
        <v>0</v>
      </c>
      <c r="J344" s="233">
        <v>0</v>
      </c>
      <c r="K344" s="233">
        <v>0</v>
      </c>
      <c r="L344" s="233">
        <v>0</v>
      </c>
      <c r="M344" s="231">
        <f t="shared" si="56"/>
        <v>0</v>
      </c>
      <c r="N344" s="253"/>
    </row>
    <row r="345" spans="1:14" customFormat="1" ht="25.5" x14ac:dyDescent="0.25">
      <c r="A345" s="254">
        <v>729</v>
      </c>
      <c r="B345" s="248" t="s">
        <v>672</v>
      </c>
      <c r="C345" s="233">
        <v>0</v>
      </c>
      <c r="D345" s="233">
        <v>0</v>
      </c>
      <c r="E345" s="233">
        <v>0</v>
      </c>
      <c r="F345" s="233">
        <v>0</v>
      </c>
      <c r="G345" s="233">
        <v>0</v>
      </c>
      <c r="H345" s="233">
        <v>0</v>
      </c>
      <c r="I345" s="233">
        <v>0</v>
      </c>
      <c r="J345" s="233">
        <v>0</v>
      </c>
      <c r="K345" s="233">
        <v>0</v>
      </c>
      <c r="L345" s="233">
        <v>0</v>
      </c>
      <c r="M345" s="231">
        <f t="shared" si="56"/>
        <v>0</v>
      </c>
      <c r="N345" s="253"/>
    </row>
    <row r="346" spans="1:14" customFormat="1" ht="25.5" customHeight="1" x14ac:dyDescent="0.25">
      <c r="A346" s="241">
        <v>7300</v>
      </c>
      <c r="B346" s="242" t="s">
        <v>673</v>
      </c>
      <c r="C346" s="230">
        <f t="shared" ref="C346:N346" si="61">SUM(C347:C352)</f>
        <v>0</v>
      </c>
      <c r="D346" s="230">
        <f>SUM(D347:D352)</f>
        <v>0</v>
      </c>
      <c r="E346" s="230">
        <f t="shared" si="61"/>
        <v>0</v>
      </c>
      <c r="F346" s="230">
        <f t="shared" si="61"/>
        <v>0</v>
      </c>
      <c r="G346" s="230">
        <f t="shared" si="61"/>
        <v>0</v>
      </c>
      <c r="H346" s="230">
        <f t="shared" si="61"/>
        <v>0</v>
      </c>
      <c r="I346" s="230">
        <f t="shared" si="61"/>
        <v>0</v>
      </c>
      <c r="J346" s="230">
        <f t="shared" si="61"/>
        <v>0</v>
      </c>
      <c r="K346" s="230">
        <f t="shared" si="61"/>
        <v>0</v>
      </c>
      <c r="L346" s="230">
        <f t="shared" si="61"/>
        <v>0</v>
      </c>
      <c r="M346" s="230">
        <f t="shared" si="56"/>
        <v>0</v>
      </c>
      <c r="N346" s="257">
        <f t="shared" si="61"/>
        <v>0</v>
      </c>
    </row>
    <row r="347" spans="1:14" customFormat="1" ht="25.5" customHeight="1" x14ac:dyDescent="0.25">
      <c r="A347" s="254">
        <v>731</v>
      </c>
      <c r="B347" s="250" t="s">
        <v>674</v>
      </c>
      <c r="C347" s="233">
        <v>0</v>
      </c>
      <c r="D347" s="233">
        <v>0</v>
      </c>
      <c r="E347" s="233">
        <v>0</v>
      </c>
      <c r="F347" s="233">
        <v>0</v>
      </c>
      <c r="G347" s="233">
        <v>0</v>
      </c>
      <c r="H347" s="233">
        <v>0</v>
      </c>
      <c r="I347" s="233">
        <v>0</v>
      </c>
      <c r="J347" s="233">
        <v>0</v>
      </c>
      <c r="K347" s="233">
        <v>0</v>
      </c>
      <c r="L347" s="233">
        <v>0</v>
      </c>
      <c r="M347" s="231">
        <f t="shared" si="56"/>
        <v>0</v>
      </c>
      <c r="N347" s="253"/>
    </row>
    <row r="348" spans="1:14" customFormat="1" ht="30" x14ac:dyDescent="0.25">
      <c r="A348" s="254">
        <v>732</v>
      </c>
      <c r="B348" s="250" t="s">
        <v>675</v>
      </c>
      <c r="C348" s="233">
        <v>0</v>
      </c>
      <c r="D348" s="233">
        <v>0</v>
      </c>
      <c r="E348" s="233">
        <v>0</v>
      </c>
      <c r="F348" s="233">
        <v>0</v>
      </c>
      <c r="G348" s="233">
        <v>0</v>
      </c>
      <c r="H348" s="233">
        <v>0</v>
      </c>
      <c r="I348" s="233">
        <v>0</v>
      </c>
      <c r="J348" s="233">
        <v>0</v>
      </c>
      <c r="K348" s="233">
        <v>0</v>
      </c>
      <c r="L348" s="233">
        <v>0</v>
      </c>
      <c r="M348" s="231">
        <f t="shared" si="56"/>
        <v>0</v>
      </c>
      <c r="N348" s="253"/>
    </row>
    <row r="349" spans="1:14" customFormat="1" ht="30" x14ac:dyDescent="0.25">
      <c r="A349" s="254">
        <v>733</v>
      </c>
      <c r="B349" s="250" t="s">
        <v>676</v>
      </c>
      <c r="C349" s="233">
        <v>0</v>
      </c>
      <c r="D349" s="233">
        <v>0</v>
      </c>
      <c r="E349" s="233">
        <v>0</v>
      </c>
      <c r="F349" s="233">
        <v>0</v>
      </c>
      <c r="G349" s="233">
        <v>0</v>
      </c>
      <c r="H349" s="233">
        <v>0</v>
      </c>
      <c r="I349" s="233">
        <v>0</v>
      </c>
      <c r="J349" s="233">
        <v>0</v>
      </c>
      <c r="K349" s="233">
        <v>0</v>
      </c>
      <c r="L349" s="233">
        <v>0</v>
      </c>
      <c r="M349" s="231">
        <f t="shared" si="56"/>
        <v>0</v>
      </c>
      <c r="N349" s="253"/>
    </row>
    <row r="350" spans="1:14" customFormat="1" ht="30" x14ac:dyDescent="0.25">
      <c r="A350" s="254">
        <v>734</v>
      </c>
      <c r="B350" s="250" t="s">
        <v>677</v>
      </c>
      <c r="C350" s="233">
        <v>0</v>
      </c>
      <c r="D350" s="233">
        <v>0</v>
      </c>
      <c r="E350" s="233">
        <v>0</v>
      </c>
      <c r="F350" s="233">
        <v>0</v>
      </c>
      <c r="G350" s="233">
        <v>0</v>
      </c>
      <c r="H350" s="233">
        <v>0</v>
      </c>
      <c r="I350" s="233">
        <v>0</v>
      </c>
      <c r="J350" s="233">
        <v>0</v>
      </c>
      <c r="K350" s="233">
        <v>0</v>
      </c>
      <c r="L350" s="233">
        <v>0</v>
      </c>
      <c r="M350" s="231">
        <f t="shared" si="56"/>
        <v>0</v>
      </c>
      <c r="N350" s="253"/>
    </row>
    <row r="351" spans="1:14" customFormat="1" ht="30" x14ac:dyDescent="0.25">
      <c r="A351" s="254">
        <v>735</v>
      </c>
      <c r="B351" s="250" t="s">
        <v>678</v>
      </c>
      <c r="C351" s="233">
        <v>0</v>
      </c>
      <c r="D351" s="233">
        <v>0</v>
      </c>
      <c r="E351" s="233">
        <v>0</v>
      </c>
      <c r="F351" s="233">
        <v>0</v>
      </c>
      <c r="G351" s="233">
        <v>0</v>
      </c>
      <c r="H351" s="233">
        <v>0</v>
      </c>
      <c r="I351" s="233">
        <v>0</v>
      </c>
      <c r="J351" s="233">
        <v>0</v>
      </c>
      <c r="K351" s="233">
        <v>0</v>
      </c>
      <c r="L351" s="233">
        <v>0</v>
      </c>
      <c r="M351" s="231">
        <f t="shared" si="56"/>
        <v>0</v>
      </c>
      <c r="N351" s="253"/>
    </row>
    <row r="352" spans="1:14" customFormat="1" ht="25.5" customHeight="1" x14ac:dyDescent="0.25">
      <c r="A352" s="254">
        <v>739</v>
      </c>
      <c r="B352" s="250" t="s">
        <v>679</v>
      </c>
      <c r="C352" s="233">
        <v>0</v>
      </c>
      <c r="D352" s="233">
        <v>0</v>
      </c>
      <c r="E352" s="233">
        <v>0</v>
      </c>
      <c r="F352" s="233">
        <v>0</v>
      </c>
      <c r="G352" s="233">
        <v>0</v>
      </c>
      <c r="H352" s="233">
        <v>0</v>
      </c>
      <c r="I352" s="233">
        <v>0</v>
      </c>
      <c r="J352" s="233">
        <v>0</v>
      </c>
      <c r="K352" s="233">
        <v>0</v>
      </c>
      <c r="L352" s="233">
        <v>0</v>
      </c>
      <c r="M352" s="231">
        <f t="shared" si="56"/>
        <v>0</v>
      </c>
      <c r="N352" s="253"/>
    </row>
    <row r="353" spans="1:14" customFormat="1" ht="25.5" customHeight="1" x14ac:dyDescent="0.25">
      <c r="A353" s="241">
        <v>7400</v>
      </c>
      <c r="B353" s="242" t="s">
        <v>680</v>
      </c>
      <c r="C353" s="230">
        <f t="shared" ref="C353:N353" si="62">SUM(C354:C362)</f>
        <v>0</v>
      </c>
      <c r="D353" s="230">
        <f>SUM(D354:D362)</f>
        <v>0</v>
      </c>
      <c r="E353" s="230">
        <f t="shared" si="62"/>
        <v>0</v>
      </c>
      <c r="F353" s="230">
        <f t="shared" si="62"/>
        <v>0</v>
      </c>
      <c r="G353" s="230">
        <f t="shared" si="62"/>
        <v>0</v>
      </c>
      <c r="H353" s="230">
        <f t="shared" si="62"/>
        <v>0</v>
      </c>
      <c r="I353" s="230">
        <f t="shared" si="62"/>
        <v>0</v>
      </c>
      <c r="J353" s="230">
        <f t="shared" si="62"/>
        <v>0</v>
      </c>
      <c r="K353" s="230">
        <f t="shared" si="62"/>
        <v>0</v>
      </c>
      <c r="L353" s="230">
        <f t="shared" si="62"/>
        <v>0</v>
      </c>
      <c r="M353" s="230">
        <f t="shared" si="56"/>
        <v>0</v>
      </c>
      <c r="N353" s="257">
        <f t="shared" si="62"/>
        <v>0</v>
      </c>
    </row>
    <row r="354" spans="1:14" customFormat="1" ht="25.5" x14ac:dyDescent="0.25">
      <c r="A354" s="254">
        <v>741</v>
      </c>
      <c r="B354" s="248" t="s">
        <v>681</v>
      </c>
      <c r="C354" s="232">
        <v>0</v>
      </c>
      <c r="D354" s="232">
        <v>0</v>
      </c>
      <c r="E354" s="232">
        <v>0</v>
      </c>
      <c r="F354" s="232">
        <v>0</v>
      </c>
      <c r="G354" s="232">
        <v>0</v>
      </c>
      <c r="H354" s="232">
        <v>0</v>
      </c>
      <c r="I354" s="232">
        <v>0</v>
      </c>
      <c r="J354" s="232">
        <v>0</v>
      </c>
      <c r="K354" s="232">
        <v>0</v>
      </c>
      <c r="L354" s="232">
        <v>0</v>
      </c>
      <c r="M354" s="231">
        <f t="shared" si="56"/>
        <v>0</v>
      </c>
      <c r="N354" s="253"/>
    </row>
    <row r="355" spans="1:14" customFormat="1" ht="25.5" x14ac:dyDescent="0.25">
      <c r="A355" s="254">
        <v>742</v>
      </c>
      <c r="B355" s="248" t="s">
        <v>682</v>
      </c>
      <c r="C355" s="232">
        <v>0</v>
      </c>
      <c r="D355" s="232">
        <v>0</v>
      </c>
      <c r="E355" s="232">
        <v>0</v>
      </c>
      <c r="F355" s="232">
        <v>0</v>
      </c>
      <c r="G355" s="232">
        <v>0</v>
      </c>
      <c r="H355" s="232">
        <v>0</v>
      </c>
      <c r="I355" s="232">
        <v>0</v>
      </c>
      <c r="J355" s="232">
        <v>0</v>
      </c>
      <c r="K355" s="232">
        <v>0</v>
      </c>
      <c r="L355" s="232">
        <v>0</v>
      </c>
      <c r="M355" s="231">
        <f t="shared" si="56"/>
        <v>0</v>
      </c>
      <c r="N355" s="253"/>
    </row>
    <row r="356" spans="1:14" customFormat="1" ht="25.5" x14ac:dyDescent="0.25">
      <c r="A356" s="254">
        <v>743</v>
      </c>
      <c r="B356" s="248" t="s">
        <v>683</v>
      </c>
      <c r="C356" s="232">
        <v>0</v>
      </c>
      <c r="D356" s="232">
        <v>0</v>
      </c>
      <c r="E356" s="232">
        <v>0</v>
      </c>
      <c r="F356" s="232">
        <v>0</v>
      </c>
      <c r="G356" s="232">
        <v>0</v>
      </c>
      <c r="H356" s="232">
        <v>0</v>
      </c>
      <c r="I356" s="232">
        <v>0</v>
      </c>
      <c r="J356" s="232">
        <v>0</v>
      </c>
      <c r="K356" s="232">
        <v>0</v>
      </c>
      <c r="L356" s="232">
        <v>0</v>
      </c>
      <c r="M356" s="231">
        <f t="shared" si="56"/>
        <v>0</v>
      </c>
      <c r="N356" s="253"/>
    </row>
    <row r="357" spans="1:14" customFormat="1" ht="25.5" x14ac:dyDescent="0.25">
      <c r="A357" s="254">
        <v>744</v>
      </c>
      <c r="B357" s="248" t="s">
        <v>684</v>
      </c>
      <c r="C357" s="232">
        <v>0</v>
      </c>
      <c r="D357" s="232">
        <v>0</v>
      </c>
      <c r="E357" s="232">
        <v>0</v>
      </c>
      <c r="F357" s="232">
        <v>0</v>
      </c>
      <c r="G357" s="232">
        <v>0</v>
      </c>
      <c r="H357" s="232">
        <v>0</v>
      </c>
      <c r="I357" s="232">
        <v>0</v>
      </c>
      <c r="J357" s="232">
        <v>0</v>
      </c>
      <c r="K357" s="232">
        <v>0</v>
      </c>
      <c r="L357" s="232">
        <v>0</v>
      </c>
      <c r="M357" s="231">
        <f t="shared" si="56"/>
        <v>0</v>
      </c>
      <c r="N357" s="253"/>
    </row>
    <row r="358" spans="1:14" customFormat="1" ht="25.5" x14ac:dyDescent="0.25">
      <c r="A358" s="254">
        <v>745</v>
      </c>
      <c r="B358" s="248" t="s">
        <v>685</v>
      </c>
      <c r="C358" s="232">
        <v>0</v>
      </c>
      <c r="D358" s="232">
        <v>0</v>
      </c>
      <c r="E358" s="232">
        <v>0</v>
      </c>
      <c r="F358" s="232">
        <v>0</v>
      </c>
      <c r="G358" s="232">
        <v>0</v>
      </c>
      <c r="H358" s="232">
        <v>0</v>
      </c>
      <c r="I358" s="232">
        <v>0</v>
      </c>
      <c r="J358" s="232">
        <v>0</v>
      </c>
      <c r="K358" s="232">
        <v>0</v>
      </c>
      <c r="L358" s="232">
        <v>0</v>
      </c>
      <c r="M358" s="231">
        <f t="shared" si="56"/>
        <v>0</v>
      </c>
      <c r="N358" s="253"/>
    </row>
    <row r="359" spans="1:14" customFormat="1" ht="25.5" x14ac:dyDescent="0.25">
      <c r="A359" s="254">
        <v>746</v>
      </c>
      <c r="B359" s="248" t="s">
        <v>686</v>
      </c>
      <c r="C359" s="232">
        <v>0</v>
      </c>
      <c r="D359" s="232">
        <v>0</v>
      </c>
      <c r="E359" s="232">
        <v>0</v>
      </c>
      <c r="F359" s="232">
        <v>0</v>
      </c>
      <c r="G359" s="232">
        <v>0</v>
      </c>
      <c r="H359" s="232">
        <v>0</v>
      </c>
      <c r="I359" s="232">
        <v>0</v>
      </c>
      <c r="J359" s="232">
        <v>0</v>
      </c>
      <c r="K359" s="232">
        <v>0</v>
      </c>
      <c r="L359" s="232">
        <v>0</v>
      </c>
      <c r="M359" s="231">
        <f t="shared" si="56"/>
        <v>0</v>
      </c>
      <c r="N359" s="253"/>
    </row>
    <row r="360" spans="1:14" customFormat="1" ht="25.5" x14ac:dyDescent="0.25">
      <c r="A360" s="254">
        <v>747</v>
      </c>
      <c r="B360" s="248" t="s">
        <v>687</v>
      </c>
      <c r="C360" s="232">
        <v>0</v>
      </c>
      <c r="D360" s="232">
        <v>0</v>
      </c>
      <c r="E360" s="232">
        <v>0</v>
      </c>
      <c r="F360" s="232">
        <v>0</v>
      </c>
      <c r="G360" s="232">
        <v>0</v>
      </c>
      <c r="H360" s="232">
        <v>0</v>
      </c>
      <c r="I360" s="232">
        <v>0</v>
      </c>
      <c r="J360" s="232">
        <v>0</v>
      </c>
      <c r="K360" s="232">
        <v>0</v>
      </c>
      <c r="L360" s="232">
        <v>0</v>
      </c>
      <c r="M360" s="231">
        <f t="shared" si="56"/>
        <v>0</v>
      </c>
      <c r="N360" s="253"/>
    </row>
    <row r="361" spans="1:14" customFormat="1" ht="25.5" x14ac:dyDescent="0.25">
      <c r="A361" s="254">
        <v>748</v>
      </c>
      <c r="B361" s="248" t="s">
        <v>688</v>
      </c>
      <c r="C361" s="232">
        <v>0</v>
      </c>
      <c r="D361" s="232">
        <v>0</v>
      </c>
      <c r="E361" s="232">
        <v>0</v>
      </c>
      <c r="F361" s="232">
        <v>0</v>
      </c>
      <c r="G361" s="232">
        <v>0</v>
      </c>
      <c r="H361" s="232">
        <v>0</v>
      </c>
      <c r="I361" s="232">
        <v>0</v>
      </c>
      <c r="J361" s="232">
        <v>0</v>
      </c>
      <c r="K361" s="232">
        <v>0</v>
      </c>
      <c r="L361" s="232">
        <v>0</v>
      </c>
      <c r="M361" s="231">
        <f t="shared" si="56"/>
        <v>0</v>
      </c>
      <c r="N361" s="253"/>
    </row>
    <row r="362" spans="1:14" customFormat="1" ht="25.5" x14ac:dyDescent="0.25">
      <c r="A362" s="254">
        <v>749</v>
      </c>
      <c r="B362" s="248" t="s">
        <v>689</v>
      </c>
      <c r="C362" s="232">
        <v>0</v>
      </c>
      <c r="D362" s="232">
        <v>0</v>
      </c>
      <c r="E362" s="232">
        <v>0</v>
      </c>
      <c r="F362" s="232">
        <v>0</v>
      </c>
      <c r="G362" s="232">
        <v>0</v>
      </c>
      <c r="H362" s="232">
        <v>0</v>
      </c>
      <c r="I362" s="232">
        <v>0</v>
      </c>
      <c r="J362" s="232">
        <v>0</v>
      </c>
      <c r="K362" s="232">
        <v>0</v>
      </c>
      <c r="L362" s="232">
        <v>0</v>
      </c>
      <c r="M362" s="231">
        <f t="shared" si="56"/>
        <v>0</v>
      </c>
      <c r="N362" s="253"/>
    </row>
    <row r="363" spans="1:14" customFormat="1" ht="30" x14ac:dyDescent="0.25">
      <c r="A363" s="241">
        <v>7500</v>
      </c>
      <c r="B363" s="242" t="s">
        <v>690</v>
      </c>
      <c r="C363" s="230">
        <f t="shared" ref="C363:N363" si="63">SUM(C364:C372)</f>
        <v>0</v>
      </c>
      <c r="D363" s="230">
        <f>SUM(D364:D372)</f>
        <v>0</v>
      </c>
      <c r="E363" s="230">
        <f t="shared" si="63"/>
        <v>0</v>
      </c>
      <c r="F363" s="230">
        <f t="shared" si="63"/>
        <v>0</v>
      </c>
      <c r="G363" s="230">
        <f t="shared" si="63"/>
        <v>0</v>
      </c>
      <c r="H363" s="230">
        <f t="shared" si="63"/>
        <v>0</v>
      </c>
      <c r="I363" s="230">
        <f t="shared" si="63"/>
        <v>0</v>
      </c>
      <c r="J363" s="230">
        <f t="shared" si="63"/>
        <v>0</v>
      </c>
      <c r="K363" s="230">
        <f t="shared" si="63"/>
        <v>0</v>
      </c>
      <c r="L363" s="230">
        <f t="shared" si="63"/>
        <v>0</v>
      </c>
      <c r="M363" s="230">
        <f t="shared" si="56"/>
        <v>0</v>
      </c>
      <c r="N363" s="257">
        <f t="shared" si="63"/>
        <v>0</v>
      </c>
    </row>
    <row r="364" spans="1:14" customFormat="1" ht="25.5" customHeight="1" x14ac:dyDescent="0.25">
      <c r="A364" s="254">
        <v>751</v>
      </c>
      <c r="B364" s="248" t="s">
        <v>691</v>
      </c>
      <c r="C364" s="232">
        <v>0</v>
      </c>
      <c r="D364" s="232">
        <v>0</v>
      </c>
      <c r="E364" s="232">
        <v>0</v>
      </c>
      <c r="F364" s="232">
        <v>0</v>
      </c>
      <c r="G364" s="232">
        <v>0</v>
      </c>
      <c r="H364" s="232">
        <v>0</v>
      </c>
      <c r="I364" s="232">
        <v>0</v>
      </c>
      <c r="J364" s="232">
        <v>0</v>
      </c>
      <c r="K364" s="232">
        <v>0</v>
      </c>
      <c r="L364" s="232">
        <v>0</v>
      </c>
      <c r="M364" s="231">
        <f t="shared" si="56"/>
        <v>0</v>
      </c>
      <c r="N364" s="253"/>
    </row>
    <row r="365" spans="1:14" customFormat="1" ht="25.5" customHeight="1" x14ac:dyDescent="0.25">
      <c r="A365" s="254">
        <v>752</v>
      </c>
      <c r="B365" s="248" t="s">
        <v>692</v>
      </c>
      <c r="C365" s="232">
        <v>0</v>
      </c>
      <c r="D365" s="232">
        <v>0</v>
      </c>
      <c r="E365" s="232">
        <v>0</v>
      </c>
      <c r="F365" s="232">
        <v>0</v>
      </c>
      <c r="G365" s="232">
        <v>0</v>
      </c>
      <c r="H365" s="232">
        <v>0</v>
      </c>
      <c r="I365" s="232">
        <v>0</v>
      </c>
      <c r="J365" s="232">
        <v>0</v>
      </c>
      <c r="K365" s="232">
        <v>0</v>
      </c>
      <c r="L365" s="232">
        <v>0</v>
      </c>
      <c r="M365" s="231">
        <f t="shared" si="56"/>
        <v>0</v>
      </c>
      <c r="N365" s="253"/>
    </row>
    <row r="366" spans="1:14" customFormat="1" ht="25.5" customHeight="1" x14ac:dyDescent="0.25">
      <c r="A366" s="254">
        <v>753</v>
      </c>
      <c r="B366" s="248" t="s">
        <v>693</v>
      </c>
      <c r="C366" s="232">
        <v>0</v>
      </c>
      <c r="D366" s="232">
        <v>0</v>
      </c>
      <c r="E366" s="232">
        <v>0</v>
      </c>
      <c r="F366" s="232">
        <v>0</v>
      </c>
      <c r="G366" s="232">
        <v>0</v>
      </c>
      <c r="H366" s="232">
        <v>0</v>
      </c>
      <c r="I366" s="232">
        <v>0</v>
      </c>
      <c r="J366" s="232">
        <v>0</v>
      </c>
      <c r="K366" s="232">
        <v>0</v>
      </c>
      <c r="L366" s="232">
        <v>0</v>
      </c>
      <c r="M366" s="231">
        <f t="shared" si="56"/>
        <v>0</v>
      </c>
      <c r="N366" s="253"/>
    </row>
    <row r="367" spans="1:14" customFormat="1" ht="25.5" x14ac:dyDescent="0.25">
      <c r="A367" s="254">
        <v>754</v>
      </c>
      <c r="B367" s="248" t="s">
        <v>694</v>
      </c>
      <c r="C367" s="232">
        <v>0</v>
      </c>
      <c r="D367" s="232">
        <v>0</v>
      </c>
      <c r="E367" s="232">
        <v>0</v>
      </c>
      <c r="F367" s="232">
        <v>0</v>
      </c>
      <c r="G367" s="232">
        <v>0</v>
      </c>
      <c r="H367" s="232">
        <v>0</v>
      </c>
      <c r="I367" s="232">
        <v>0</v>
      </c>
      <c r="J367" s="232">
        <v>0</v>
      </c>
      <c r="K367" s="232">
        <v>0</v>
      </c>
      <c r="L367" s="232">
        <v>0</v>
      </c>
      <c r="M367" s="231">
        <f t="shared" si="56"/>
        <v>0</v>
      </c>
      <c r="N367" s="253"/>
    </row>
    <row r="368" spans="1:14" customFormat="1" ht="25.5" x14ac:dyDescent="0.25">
      <c r="A368" s="254">
        <v>755</v>
      </c>
      <c r="B368" s="248" t="s">
        <v>695</v>
      </c>
      <c r="C368" s="232">
        <v>0</v>
      </c>
      <c r="D368" s="232">
        <v>0</v>
      </c>
      <c r="E368" s="232">
        <v>0</v>
      </c>
      <c r="F368" s="232">
        <v>0</v>
      </c>
      <c r="G368" s="232">
        <v>0</v>
      </c>
      <c r="H368" s="232">
        <v>0</v>
      </c>
      <c r="I368" s="232">
        <v>0</v>
      </c>
      <c r="J368" s="232">
        <v>0</v>
      </c>
      <c r="K368" s="232">
        <v>0</v>
      </c>
      <c r="L368" s="232">
        <v>0</v>
      </c>
      <c r="M368" s="231">
        <f t="shared" si="56"/>
        <v>0</v>
      </c>
      <c r="N368" s="253"/>
    </row>
    <row r="369" spans="1:14" customFormat="1" ht="25.5" customHeight="1" x14ac:dyDescent="0.25">
      <c r="A369" s="254">
        <v>756</v>
      </c>
      <c r="B369" s="248" t="s">
        <v>696</v>
      </c>
      <c r="C369" s="232">
        <v>0</v>
      </c>
      <c r="D369" s="232">
        <v>0</v>
      </c>
      <c r="E369" s="232">
        <v>0</v>
      </c>
      <c r="F369" s="232">
        <v>0</v>
      </c>
      <c r="G369" s="232">
        <v>0</v>
      </c>
      <c r="H369" s="232">
        <v>0</v>
      </c>
      <c r="I369" s="232">
        <v>0</v>
      </c>
      <c r="J369" s="232">
        <v>0</v>
      </c>
      <c r="K369" s="232">
        <v>0</v>
      </c>
      <c r="L369" s="232">
        <v>0</v>
      </c>
      <c r="M369" s="231">
        <f t="shared" si="56"/>
        <v>0</v>
      </c>
      <c r="N369" s="253"/>
    </row>
    <row r="370" spans="1:14" customFormat="1" ht="25.5" customHeight="1" x14ac:dyDescent="0.25">
      <c r="A370" s="254">
        <v>757</v>
      </c>
      <c r="B370" s="248" t="s">
        <v>697</v>
      </c>
      <c r="C370" s="232">
        <v>0</v>
      </c>
      <c r="D370" s="232">
        <v>0</v>
      </c>
      <c r="E370" s="232">
        <v>0</v>
      </c>
      <c r="F370" s="232">
        <v>0</v>
      </c>
      <c r="G370" s="232">
        <v>0</v>
      </c>
      <c r="H370" s="232">
        <v>0</v>
      </c>
      <c r="I370" s="232">
        <v>0</v>
      </c>
      <c r="J370" s="232">
        <v>0</v>
      </c>
      <c r="K370" s="232">
        <v>0</v>
      </c>
      <c r="L370" s="232">
        <v>0</v>
      </c>
      <c r="M370" s="231">
        <f t="shared" si="56"/>
        <v>0</v>
      </c>
      <c r="N370" s="253"/>
    </row>
    <row r="371" spans="1:14" customFormat="1" ht="25.5" customHeight="1" x14ac:dyDescent="0.25">
      <c r="A371" s="254">
        <v>758</v>
      </c>
      <c r="B371" s="248" t="s">
        <v>698</v>
      </c>
      <c r="C371" s="232">
        <v>0</v>
      </c>
      <c r="D371" s="232">
        <v>0</v>
      </c>
      <c r="E371" s="232">
        <v>0</v>
      </c>
      <c r="F371" s="232">
        <v>0</v>
      </c>
      <c r="G371" s="232">
        <v>0</v>
      </c>
      <c r="H371" s="232">
        <v>0</v>
      </c>
      <c r="I371" s="232">
        <v>0</v>
      </c>
      <c r="J371" s="232">
        <v>0</v>
      </c>
      <c r="K371" s="232">
        <v>0</v>
      </c>
      <c r="L371" s="232">
        <v>0</v>
      </c>
      <c r="M371" s="231">
        <f t="shared" si="56"/>
        <v>0</v>
      </c>
      <c r="N371" s="253"/>
    </row>
    <row r="372" spans="1:14" customFormat="1" ht="25.5" customHeight="1" x14ac:dyDescent="0.25">
      <c r="A372" s="254">
        <v>759</v>
      </c>
      <c r="B372" s="248" t="s">
        <v>699</v>
      </c>
      <c r="C372" s="232">
        <v>0</v>
      </c>
      <c r="D372" s="232">
        <v>0</v>
      </c>
      <c r="E372" s="232">
        <v>0</v>
      </c>
      <c r="F372" s="232">
        <v>0</v>
      </c>
      <c r="G372" s="232">
        <v>0</v>
      </c>
      <c r="H372" s="232">
        <v>0</v>
      </c>
      <c r="I372" s="232">
        <v>0</v>
      </c>
      <c r="J372" s="232">
        <v>0</v>
      </c>
      <c r="K372" s="232">
        <v>0</v>
      </c>
      <c r="L372" s="232">
        <v>0</v>
      </c>
      <c r="M372" s="231">
        <f t="shared" si="56"/>
        <v>0</v>
      </c>
      <c r="N372" s="253"/>
    </row>
    <row r="373" spans="1:14" customFormat="1" ht="25.5" customHeight="1" x14ac:dyDescent="0.25">
      <c r="A373" s="241">
        <v>7600</v>
      </c>
      <c r="B373" s="242" t="s">
        <v>700</v>
      </c>
      <c r="C373" s="230">
        <f t="shared" ref="C373:N373" si="64">SUM(C374:C375)</f>
        <v>0</v>
      </c>
      <c r="D373" s="230">
        <f>SUM(D374:D375)</f>
        <v>0</v>
      </c>
      <c r="E373" s="230">
        <f t="shared" si="64"/>
        <v>0</v>
      </c>
      <c r="F373" s="230">
        <f t="shared" si="64"/>
        <v>0</v>
      </c>
      <c r="G373" s="230">
        <f t="shared" si="64"/>
        <v>0</v>
      </c>
      <c r="H373" s="230">
        <f t="shared" si="64"/>
        <v>0</v>
      </c>
      <c r="I373" s="230">
        <f t="shared" si="64"/>
        <v>0</v>
      </c>
      <c r="J373" s="230">
        <f t="shared" si="64"/>
        <v>0</v>
      </c>
      <c r="K373" s="230">
        <f t="shared" si="64"/>
        <v>0</v>
      </c>
      <c r="L373" s="230">
        <f t="shared" si="64"/>
        <v>0</v>
      </c>
      <c r="M373" s="230">
        <f t="shared" si="56"/>
        <v>0</v>
      </c>
      <c r="N373" s="257">
        <f t="shared" si="64"/>
        <v>0</v>
      </c>
    </row>
    <row r="374" spans="1:14" customFormat="1" ht="25.5" customHeight="1" x14ac:dyDescent="0.25">
      <c r="A374" s="254">
        <v>761</v>
      </c>
      <c r="B374" s="248" t="s">
        <v>701</v>
      </c>
      <c r="C374" s="232">
        <v>0</v>
      </c>
      <c r="D374" s="232">
        <v>0</v>
      </c>
      <c r="E374" s="232">
        <v>0</v>
      </c>
      <c r="F374" s="232">
        <v>0</v>
      </c>
      <c r="G374" s="232">
        <v>0</v>
      </c>
      <c r="H374" s="232">
        <v>0</v>
      </c>
      <c r="I374" s="232">
        <v>0</v>
      </c>
      <c r="J374" s="232">
        <v>0</v>
      </c>
      <c r="K374" s="232">
        <v>0</v>
      </c>
      <c r="L374" s="232">
        <v>0</v>
      </c>
      <c r="M374" s="231">
        <f t="shared" si="56"/>
        <v>0</v>
      </c>
      <c r="N374" s="253"/>
    </row>
    <row r="375" spans="1:14" customFormat="1" ht="25.5" customHeight="1" x14ac:dyDescent="0.25">
      <c r="A375" s="254">
        <v>762</v>
      </c>
      <c r="B375" s="248" t="s">
        <v>702</v>
      </c>
      <c r="C375" s="232">
        <v>0</v>
      </c>
      <c r="D375" s="232">
        <v>0</v>
      </c>
      <c r="E375" s="232">
        <v>0</v>
      </c>
      <c r="F375" s="232">
        <v>0</v>
      </c>
      <c r="G375" s="232">
        <v>0</v>
      </c>
      <c r="H375" s="232">
        <v>0</v>
      </c>
      <c r="I375" s="232">
        <v>0</v>
      </c>
      <c r="J375" s="232">
        <v>0</v>
      </c>
      <c r="K375" s="232">
        <v>0</v>
      </c>
      <c r="L375" s="232">
        <v>0</v>
      </c>
      <c r="M375" s="231">
        <f t="shared" si="56"/>
        <v>0</v>
      </c>
      <c r="N375" s="253"/>
    </row>
    <row r="376" spans="1:14" customFormat="1" ht="30" x14ac:dyDescent="0.25">
      <c r="A376" s="241">
        <v>7900</v>
      </c>
      <c r="B376" s="242" t="s">
        <v>703</v>
      </c>
      <c r="C376" s="230">
        <f t="shared" ref="C376:N376" si="65">SUM(C377:C379)</f>
        <v>0</v>
      </c>
      <c r="D376" s="230">
        <f>SUM(D377:D379)</f>
        <v>0</v>
      </c>
      <c r="E376" s="230">
        <f t="shared" si="65"/>
        <v>0</v>
      </c>
      <c r="F376" s="230">
        <f t="shared" si="65"/>
        <v>0</v>
      </c>
      <c r="G376" s="230">
        <f t="shared" si="65"/>
        <v>0</v>
      </c>
      <c r="H376" s="230">
        <f t="shared" si="65"/>
        <v>0</v>
      </c>
      <c r="I376" s="230">
        <f t="shared" si="65"/>
        <v>0</v>
      </c>
      <c r="J376" s="230">
        <f t="shared" si="65"/>
        <v>0</v>
      </c>
      <c r="K376" s="230">
        <f t="shared" si="65"/>
        <v>0</v>
      </c>
      <c r="L376" s="230">
        <f t="shared" si="65"/>
        <v>0</v>
      </c>
      <c r="M376" s="230">
        <f t="shared" si="56"/>
        <v>0</v>
      </c>
      <c r="N376" s="257">
        <f t="shared" si="65"/>
        <v>0</v>
      </c>
    </row>
    <row r="377" spans="1:14" customFormat="1" ht="25.5" customHeight="1" x14ac:dyDescent="0.25">
      <c r="A377" s="254">
        <v>791</v>
      </c>
      <c r="B377" s="248" t="s">
        <v>704</v>
      </c>
      <c r="C377" s="233">
        <v>0</v>
      </c>
      <c r="D377" s="233">
        <v>0</v>
      </c>
      <c r="E377" s="233">
        <v>0</v>
      </c>
      <c r="F377" s="233">
        <v>0</v>
      </c>
      <c r="G377" s="233">
        <v>0</v>
      </c>
      <c r="H377" s="233">
        <v>0</v>
      </c>
      <c r="I377" s="233">
        <v>0</v>
      </c>
      <c r="J377" s="233">
        <v>0</v>
      </c>
      <c r="K377" s="233">
        <v>0</v>
      </c>
      <c r="L377" s="233">
        <v>0</v>
      </c>
      <c r="M377" s="231">
        <f t="shared" si="56"/>
        <v>0</v>
      </c>
      <c r="N377" s="253"/>
    </row>
    <row r="378" spans="1:14" customFormat="1" ht="25.5" customHeight="1" x14ac:dyDescent="0.25">
      <c r="A378" s="254">
        <v>792</v>
      </c>
      <c r="B378" s="248" t="s">
        <v>705</v>
      </c>
      <c r="C378" s="233">
        <v>0</v>
      </c>
      <c r="D378" s="233">
        <v>0</v>
      </c>
      <c r="E378" s="233">
        <v>0</v>
      </c>
      <c r="F378" s="233">
        <v>0</v>
      </c>
      <c r="G378" s="233">
        <v>0</v>
      </c>
      <c r="H378" s="233">
        <v>0</v>
      </c>
      <c r="I378" s="233">
        <v>0</v>
      </c>
      <c r="J378" s="233">
        <v>0</v>
      </c>
      <c r="K378" s="233">
        <v>0</v>
      </c>
      <c r="L378" s="233">
        <v>0</v>
      </c>
      <c r="M378" s="231">
        <f t="shared" si="56"/>
        <v>0</v>
      </c>
      <c r="N378" s="253"/>
    </row>
    <row r="379" spans="1:14" customFormat="1" ht="25.5" customHeight="1" x14ac:dyDescent="0.25">
      <c r="A379" s="254">
        <v>799</v>
      </c>
      <c r="B379" s="248" t="s">
        <v>706</v>
      </c>
      <c r="C379" s="233">
        <v>0</v>
      </c>
      <c r="D379" s="233">
        <v>0</v>
      </c>
      <c r="E379" s="233">
        <v>0</v>
      </c>
      <c r="F379" s="233">
        <v>0</v>
      </c>
      <c r="G379" s="233">
        <v>0</v>
      </c>
      <c r="H379" s="233">
        <v>0</v>
      </c>
      <c r="I379" s="233">
        <v>0</v>
      </c>
      <c r="J379" s="233">
        <v>0</v>
      </c>
      <c r="K379" s="233">
        <v>0</v>
      </c>
      <c r="L379" s="233">
        <v>0</v>
      </c>
      <c r="M379" s="231">
        <f t="shared" si="56"/>
        <v>0</v>
      </c>
      <c r="N379" s="253"/>
    </row>
    <row r="380" spans="1:14" s="86" customFormat="1" ht="25.5" customHeight="1" x14ac:dyDescent="0.25">
      <c r="A380" s="239">
        <v>8000</v>
      </c>
      <c r="B380" s="240" t="s">
        <v>27</v>
      </c>
      <c r="C380" s="229">
        <f t="shared" ref="C380:N380" si="66">C381+C388+C394</f>
        <v>0</v>
      </c>
      <c r="D380" s="229">
        <f>D381+D388+D394</f>
        <v>0</v>
      </c>
      <c r="E380" s="229">
        <f t="shared" si="66"/>
        <v>0</v>
      </c>
      <c r="F380" s="229">
        <f t="shared" si="66"/>
        <v>0</v>
      </c>
      <c r="G380" s="229">
        <f t="shared" si="66"/>
        <v>0</v>
      </c>
      <c r="H380" s="229">
        <f t="shared" si="66"/>
        <v>0</v>
      </c>
      <c r="I380" s="229">
        <f t="shared" si="66"/>
        <v>0</v>
      </c>
      <c r="J380" s="229">
        <f t="shared" si="66"/>
        <v>0</v>
      </c>
      <c r="K380" s="229">
        <f t="shared" si="66"/>
        <v>0</v>
      </c>
      <c r="L380" s="229">
        <f t="shared" si="66"/>
        <v>0</v>
      </c>
      <c r="M380" s="229">
        <f t="shared" si="56"/>
        <v>0</v>
      </c>
      <c r="N380" s="260">
        <f t="shared" si="66"/>
        <v>0</v>
      </c>
    </row>
    <row r="381" spans="1:14" customFormat="1" ht="25.5" customHeight="1" x14ac:dyDescent="0.25">
      <c r="A381" s="241">
        <v>8100</v>
      </c>
      <c r="B381" s="242" t="s">
        <v>306</v>
      </c>
      <c r="C381" s="230">
        <f>SUM(C382:C387)</f>
        <v>0</v>
      </c>
      <c r="D381" s="230">
        <f>SUM(D382:D387)</f>
        <v>0</v>
      </c>
      <c r="E381" s="230">
        <f t="shared" ref="E381:N381" si="67">SUM(E382:E387)</f>
        <v>0</v>
      </c>
      <c r="F381" s="230">
        <f t="shared" si="67"/>
        <v>0</v>
      </c>
      <c r="G381" s="230">
        <f t="shared" si="67"/>
        <v>0</v>
      </c>
      <c r="H381" s="230">
        <f t="shared" si="67"/>
        <v>0</v>
      </c>
      <c r="I381" s="230">
        <f t="shared" si="67"/>
        <v>0</v>
      </c>
      <c r="J381" s="230">
        <f t="shared" si="67"/>
        <v>0</v>
      </c>
      <c r="K381" s="230">
        <f t="shared" si="67"/>
        <v>0</v>
      </c>
      <c r="L381" s="230">
        <f t="shared" si="67"/>
        <v>0</v>
      </c>
      <c r="M381" s="230">
        <f t="shared" si="56"/>
        <v>0</v>
      </c>
      <c r="N381" s="257">
        <f t="shared" si="67"/>
        <v>0</v>
      </c>
    </row>
    <row r="382" spans="1:14" customFormat="1" ht="25.5" customHeight="1" x14ac:dyDescent="0.25">
      <c r="A382" s="254">
        <v>811</v>
      </c>
      <c r="B382" s="248" t="s">
        <v>707</v>
      </c>
      <c r="C382" s="232">
        <v>0</v>
      </c>
      <c r="D382" s="232">
        <v>0</v>
      </c>
      <c r="E382" s="232">
        <v>0</v>
      </c>
      <c r="F382" s="232">
        <v>0</v>
      </c>
      <c r="G382" s="232">
        <v>0</v>
      </c>
      <c r="H382" s="232">
        <v>0</v>
      </c>
      <c r="I382" s="232">
        <v>0</v>
      </c>
      <c r="J382" s="232">
        <v>0</v>
      </c>
      <c r="K382" s="232">
        <v>0</v>
      </c>
      <c r="L382" s="232">
        <v>0</v>
      </c>
      <c r="M382" s="231">
        <f t="shared" si="56"/>
        <v>0</v>
      </c>
      <c r="N382" s="253"/>
    </row>
    <row r="383" spans="1:14" customFormat="1" ht="25.5" customHeight="1" x14ac:dyDescent="0.25">
      <c r="A383" s="254">
        <v>812</v>
      </c>
      <c r="B383" s="248" t="s">
        <v>708</v>
      </c>
      <c r="C383" s="232">
        <v>0</v>
      </c>
      <c r="D383" s="232">
        <v>0</v>
      </c>
      <c r="E383" s="232">
        <v>0</v>
      </c>
      <c r="F383" s="232">
        <v>0</v>
      </c>
      <c r="G383" s="232">
        <v>0</v>
      </c>
      <c r="H383" s="232">
        <v>0</v>
      </c>
      <c r="I383" s="232">
        <v>0</v>
      </c>
      <c r="J383" s="232">
        <v>0</v>
      </c>
      <c r="K383" s="232">
        <v>0</v>
      </c>
      <c r="L383" s="232">
        <v>0</v>
      </c>
      <c r="M383" s="231">
        <f t="shared" si="56"/>
        <v>0</v>
      </c>
      <c r="N383" s="253"/>
    </row>
    <row r="384" spans="1:14" customFormat="1" ht="25.5" customHeight="1" x14ac:dyDescent="0.25">
      <c r="A384" s="254">
        <v>813</v>
      </c>
      <c r="B384" s="248" t="s">
        <v>709</v>
      </c>
      <c r="C384" s="232">
        <v>0</v>
      </c>
      <c r="D384" s="232">
        <v>0</v>
      </c>
      <c r="E384" s="232">
        <v>0</v>
      </c>
      <c r="F384" s="232">
        <v>0</v>
      </c>
      <c r="G384" s="232">
        <v>0</v>
      </c>
      <c r="H384" s="232">
        <v>0</v>
      </c>
      <c r="I384" s="232">
        <v>0</v>
      </c>
      <c r="J384" s="232">
        <v>0</v>
      </c>
      <c r="K384" s="232">
        <v>0</v>
      </c>
      <c r="L384" s="232">
        <v>0</v>
      </c>
      <c r="M384" s="231">
        <f t="shared" si="56"/>
        <v>0</v>
      </c>
      <c r="N384" s="253"/>
    </row>
    <row r="385" spans="1:14" customFormat="1" ht="25.5" x14ac:dyDescent="0.25">
      <c r="A385" s="254">
        <v>814</v>
      </c>
      <c r="B385" s="248" t="s">
        <v>710</v>
      </c>
      <c r="C385" s="232">
        <v>0</v>
      </c>
      <c r="D385" s="232">
        <v>0</v>
      </c>
      <c r="E385" s="232">
        <v>0</v>
      </c>
      <c r="F385" s="232">
        <v>0</v>
      </c>
      <c r="G385" s="232">
        <v>0</v>
      </c>
      <c r="H385" s="232">
        <v>0</v>
      </c>
      <c r="I385" s="232">
        <v>0</v>
      </c>
      <c r="J385" s="232">
        <v>0</v>
      </c>
      <c r="K385" s="232">
        <v>0</v>
      </c>
      <c r="L385" s="232">
        <v>0</v>
      </c>
      <c r="M385" s="231">
        <f t="shared" si="56"/>
        <v>0</v>
      </c>
      <c r="N385" s="253"/>
    </row>
    <row r="386" spans="1:14" customFormat="1" ht="25.5" customHeight="1" x14ac:dyDescent="0.25">
      <c r="A386" s="254">
        <v>815</v>
      </c>
      <c r="B386" s="248" t="s">
        <v>711</v>
      </c>
      <c r="C386" s="232">
        <v>0</v>
      </c>
      <c r="D386" s="232">
        <v>0</v>
      </c>
      <c r="E386" s="232">
        <v>0</v>
      </c>
      <c r="F386" s="232">
        <v>0</v>
      </c>
      <c r="G386" s="232">
        <v>0</v>
      </c>
      <c r="H386" s="232">
        <v>0</v>
      </c>
      <c r="I386" s="232">
        <v>0</v>
      </c>
      <c r="J386" s="232">
        <v>0</v>
      </c>
      <c r="K386" s="232">
        <v>0</v>
      </c>
      <c r="L386" s="232">
        <v>0</v>
      </c>
      <c r="M386" s="231">
        <f t="shared" si="56"/>
        <v>0</v>
      </c>
      <c r="N386" s="253"/>
    </row>
    <row r="387" spans="1:14" customFormat="1" ht="25.5" customHeight="1" x14ac:dyDescent="0.25">
      <c r="A387" s="254">
        <v>816</v>
      </c>
      <c r="B387" s="248" t="s">
        <v>712</v>
      </c>
      <c r="C387" s="232">
        <v>0</v>
      </c>
      <c r="D387" s="232">
        <v>0</v>
      </c>
      <c r="E387" s="232">
        <v>0</v>
      </c>
      <c r="F387" s="232">
        <v>0</v>
      </c>
      <c r="G387" s="232">
        <v>0</v>
      </c>
      <c r="H387" s="232">
        <v>0</v>
      </c>
      <c r="I387" s="232">
        <v>0</v>
      </c>
      <c r="J387" s="232">
        <v>0</v>
      </c>
      <c r="K387" s="232">
        <v>0</v>
      </c>
      <c r="L387" s="232">
        <v>0</v>
      </c>
      <c r="M387" s="231">
        <f t="shared" si="56"/>
        <v>0</v>
      </c>
      <c r="N387" s="253"/>
    </row>
    <row r="388" spans="1:14" customFormat="1" ht="25.5" customHeight="1" x14ac:dyDescent="0.25">
      <c r="A388" s="241">
        <v>8300</v>
      </c>
      <c r="B388" s="242" t="s">
        <v>309</v>
      </c>
      <c r="C388" s="230">
        <f t="shared" ref="C388:N388" si="68">SUM(C389:C393)</f>
        <v>0</v>
      </c>
      <c r="D388" s="230">
        <f>SUM(D389:D393)</f>
        <v>0</v>
      </c>
      <c r="E388" s="230">
        <f t="shared" si="68"/>
        <v>0</v>
      </c>
      <c r="F388" s="230">
        <f t="shared" si="68"/>
        <v>0</v>
      </c>
      <c r="G388" s="230">
        <f t="shared" si="68"/>
        <v>0</v>
      </c>
      <c r="H388" s="230">
        <f t="shared" si="68"/>
        <v>0</v>
      </c>
      <c r="I388" s="230">
        <f t="shared" si="68"/>
        <v>0</v>
      </c>
      <c r="J388" s="230">
        <f t="shared" si="68"/>
        <v>0</v>
      </c>
      <c r="K388" s="230">
        <f t="shared" si="68"/>
        <v>0</v>
      </c>
      <c r="L388" s="230">
        <f t="shared" si="68"/>
        <v>0</v>
      </c>
      <c r="M388" s="230">
        <f t="shared" si="56"/>
        <v>0</v>
      </c>
      <c r="N388" s="257">
        <f t="shared" si="68"/>
        <v>0</v>
      </c>
    </row>
    <row r="389" spans="1:14" customFormat="1" ht="25.5" customHeight="1" x14ac:dyDescent="0.25">
      <c r="A389" s="254">
        <v>831</v>
      </c>
      <c r="B389" s="248" t="s">
        <v>713</v>
      </c>
      <c r="C389" s="232">
        <v>0</v>
      </c>
      <c r="D389" s="232">
        <v>0</v>
      </c>
      <c r="E389" s="232">
        <v>0</v>
      </c>
      <c r="F389" s="232">
        <v>0</v>
      </c>
      <c r="G389" s="232">
        <v>0</v>
      </c>
      <c r="H389" s="232">
        <v>0</v>
      </c>
      <c r="I389" s="232">
        <v>0</v>
      </c>
      <c r="J389" s="232">
        <v>0</v>
      </c>
      <c r="K389" s="232">
        <v>0</v>
      </c>
      <c r="L389" s="232">
        <v>0</v>
      </c>
      <c r="M389" s="231">
        <f t="shared" si="56"/>
        <v>0</v>
      </c>
      <c r="N389" s="253"/>
    </row>
    <row r="390" spans="1:14" customFormat="1" ht="25.5" customHeight="1" x14ac:dyDescent="0.25">
      <c r="A390" s="254">
        <v>832</v>
      </c>
      <c r="B390" s="248" t="s">
        <v>714</v>
      </c>
      <c r="C390" s="232">
        <v>0</v>
      </c>
      <c r="D390" s="232">
        <v>0</v>
      </c>
      <c r="E390" s="232">
        <v>0</v>
      </c>
      <c r="F390" s="232">
        <v>0</v>
      </c>
      <c r="G390" s="232">
        <v>0</v>
      </c>
      <c r="H390" s="232">
        <v>0</v>
      </c>
      <c r="I390" s="232">
        <v>0</v>
      </c>
      <c r="J390" s="232">
        <v>0</v>
      </c>
      <c r="K390" s="232">
        <v>0</v>
      </c>
      <c r="L390" s="232">
        <v>0</v>
      </c>
      <c r="M390" s="231">
        <f t="shared" ref="M390:M429" si="69">SUM(C390:L390)</f>
        <v>0</v>
      </c>
      <c r="N390" s="253"/>
    </row>
    <row r="391" spans="1:14" customFormat="1" ht="25.5" customHeight="1" x14ac:dyDescent="0.25">
      <c r="A391" s="254">
        <v>833</v>
      </c>
      <c r="B391" s="248" t="s">
        <v>715</v>
      </c>
      <c r="C391" s="232">
        <v>0</v>
      </c>
      <c r="D391" s="232">
        <v>0</v>
      </c>
      <c r="E391" s="232">
        <v>0</v>
      </c>
      <c r="F391" s="232">
        <v>0</v>
      </c>
      <c r="G391" s="232">
        <v>0</v>
      </c>
      <c r="H391" s="232">
        <v>0</v>
      </c>
      <c r="I391" s="232">
        <v>0</v>
      </c>
      <c r="J391" s="232">
        <v>0</v>
      </c>
      <c r="K391" s="232">
        <v>0</v>
      </c>
      <c r="L391" s="232">
        <v>0</v>
      </c>
      <c r="M391" s="231">
        <f t="shared" si="69"/>
        <v>0</v>
      </c>
      <c r="N391" s="253"/>
    </row>
    <row r="392" spans="1:14" customFormat="1" ht="34.5" customHeight="1" x14ac:dyDescent="0.25">
      <c r="A392" s="254">
        <v>834</v>
      </c>
      <c r="B392" s="248" t="s">
        <v>716</v>
      </c>
      <c r="C392" s="232">
        <v>0</v>
      </c>
      <c r="D392" s="232">
        <v>0</v>
      </c>
      <c r="E392" s="232">
        <v>0</v>
      </c>
      <c r="F392" s="232">
        <v>0</v>
      </c>
      <c r="G392" s="232">
        <v>0</v>
      </c>
      <c r="H392" s="232">
        <v>0</v>
      </c>
      <c r="I392" s="232">
        <v>0</v>
      </c>
      <c r="J392" s="232">
        <v>0</v>
      </c>
      <c r="K392" s="232">
        <v>0</v>
      </c>
      <c r="L392" s="232">
        <v>0</v>
      </c>
      <c r="M392" s="231">
        <f t="shared" si="69"/>
        <v>0</v>
      </c>
      <c r="N392" s="253"/>
    </row>
    <row r="393" spans="1:14" customFormat="1" ht="33" customHeight="1" x14ac:dyDescent="0.25">
      <c r="A393" s="254">
        <v>835</v>
      </c>
      <c r="B393" s="248" t="s">
        <v>717</v>
      </c>
      <c r="C393" s="232">
        <v>0</v>
      </c>
      <c r="D393" s="232">
        <v>0</v>
      </c>
      <c r="E393" s="232">
        <v>0</v>
      </c>
      <c r="F393" s="232">
        <v>0</v>
      </c>
      <c r="G393" s="232">
        <v>0</v>
      </c>
      <c r="H393" s="232">
        <v>0</v>
      </c>
      <c r="I393" s="232">
        <v>0</v>
      </c>
      <c r="J393" s="232">
        <v>0</v>
      </c>
      <c r="K393" s="232">
        <v>0</v>
      </c>
      <c r="L393" s="232">
        <v>0</v>
      </c>
      <c r="M393" s="231">
        <f t="shared" si="69"/>
        <v>0</v>
      </c>
      <c r="N393" s="253"/>
    </row>
    <row r="394" spans="1:14" customFormat="1" ht="25.5" customHeight="1" x14ac:dyDescent="0.25">
      <c r="A394" s="241">
        <v>8500</v>
      </c>
      <c r="B394" s="242" t="s">
        <v>315</v>
      </c>
      <c r="C394" s="230">
        <f t="shared" ref="C394:N394" si="70">SUM(C395:C397)</f>
        <v>0</v>
      </c>
      <c r="D394" s="230">
        <f>SUM(D395:D397)</f>
        <v>0</v>
      </c>
      <c r="E394" s="230">
        <f t="shared" si="70"/>
        <v>0</v>
      </c>
      <c r="F394" s="230">
        <f t="shared" si="70"/>
        <v>0</v>
      </c>
      <c r="G394" s="230">
        <f t="shared" si="70"/>
        <v>0</v>
      </c>
      <c r="H394" s="230">
        <f t="shared" si="70"/>
        <v>0</v>
      </c>
      <c r="I394" s="230">
        <f t="shared" si="70"/>
        <v>0</v>
      </c>
      <c r="J394" s="230">
        <f t="shared" si="70"/>
        <v>0</v>
      </c>
      <c r="K394" s="230">
        <f t="shared" si="70"/>
        <v>0</v>
      </c>
      <c r="L394" s="230">
        <f t="shared" si="70"/>
        <v>0</v>
      </c>
      <c r="M394" s="230">
        <f t="shared" si="69"/>
        <v>0</v>
      </c>
      <c r="N394" s="257">
        <f t="shared" si="70"/>
        <v>0</v>
      </c>
    </row>
    <row r="395" spans="1:14" customFormat="1" ht="25.5" customHeight="1" x14ac:dyDescent="0.25">
      <c r="A395" s="254">
        <v>851</v>
      </c>
      <c r="B395" s="248" t="s">
        <v>718</v>
      </c>
      <c r="C395" s="232">
        <v>0</v>
      </c>
      <c r="D395" s="232">
        <v>0</v>
      </c>
      <c r="E395" s="232">
        <v>0</v>
      </c>
      <c r="F395" s="232">
        <v>0</v>
      </c>
      <c r="G395" s="232">
        <v>0</v>
      </c>
      <c r="H395" s="232">
        <v>0</v>
      </c>
      <c r="I395" s="232">
        <v>0</v>
      </c>
      <c r="J395" s="232">
        <v>0</v>
      </c>
      <c r="K395" s="232">
        <v>0</v>
      </c>
      <c r="L395" s="232">
        <v>0</v>
      </c>
      <c r="M395" s="231">
        <f t="shared" si="69"/>
        <v>0</v>
      </c>
      <c r="N395" s="253"/>
    </row>
    <row r="396" spans="1:14" customFormat="1" ht="25.5" customHeight="1" x14ac:dyDescent="0.25">
      <c r="A396" s="254">
        <v>852</v>
      </c>
      <c r="B396" s="248" t="s">
        <v>719</v>
      </c>
      <c r="C396" s="232">
        <v>0</v>
      </c>
      <c r="D396" s="232">
        <v>0</v>
      </c>
      <c r="E396" s="232">
        <v>0</v>
      </c>
      <c r="F396" s="232">
        <v>0</v>
      </c>
      <c r="G396" s="232">
        <v>0</v>
      </c>
      <c r="H396" s="232">
        <v>0</v>
      </c>
      <c r="I396" s="232">
        <v>0</v>
      </c>
      <c r="J396" s="232">
        <v>0</v>
      </c>
      <c r="K396" s="232">
        <v>0</v>
      </c>
      <c r="L396" s="232">
        <v>0</v>
      </c>
      <c r="M396" s="231">
        <f t="shared" si="69"/>
        <v>0</v>
      </c>
      <c r="N396" s="253"/>
    </row>
    <row r="397" spans="1:14" customFormat="1" ht="25.5" customHeight="1" x14ac:dyDescent="0.25">
      <c r="A397" s="254">
        <v>853</v>
      </c>
      <c r="B397" s="248" t="s">
        <v>720</v>
      </c>
      <c r="C397" s="232">
        <v>0</v>
      </c>
      <c r="D397" s="232">
        <v>0</v>
      </c>
      <c r="E397" s="232">
        <v>0</v>
      </c>
      <c r="F397" s="232">
        <v>0</v>
      </c>
      <c r="G397" s="232">
        <v>0</v>
      </c>
      <c r="H397" s="232">
        <v>0</v>
      </c>
      <c r="I397" s="232">
        <v>0</v>
      </c>
      <c r="J397" s="232">
        <v>0</v>
      </c>
      <c r="K397" s="232">
        <v>0</v>
      </c>
      <c r="L397" s="232">
        <v>0</v>
      </c>
      <c r="M397" s="231">
        <f t="shared" si="69"/>
        <v>0</v>
      </c>
      <c r="N397" s="253"/>
    </row>
    <row r="398" spans="1:14" customFormat="1" ht="25.5" customHeight="1" x14ac:dyDescent="0.25">
      <c r="A398" s="239">
        <v>9000</v>
      </c>
      <c r="B398" s="240" t="s">
        <v>721</v>
      </c>
      <c r="C398" s="229">
        <f t="shared" ref="C398:N398" si="71">C399+C408+C417+C420+C423+C425+C428</f>
        <v>12810000</v>
      </c>
      <c r="D398" s="229">
        <f>D399+D408+D417+D420+D423+D425+D428</f>
        <v>0</v>
      </c>
      <c r="E398" s="229">
        <f t="shared" si="71"/>
        <v>0</v>
      </c>
      <c r="F398" s="229">
        <f t="shared" si="71"/>
        <v>24687115</v>
      </c>
      <c r="G398" s="229">
        <f t="shared" si="71"/>
        <v>0</v>
      </c>
      <c r="H398" s="229">
        <f t="shared" si="71"/>
        <v>0</v>
      </c>
      <c r="I398" s="229">
        <f t="shared" si="71"/>
        <v>0</v>
      </c>
      <c r="J398" s="229">
        <f t="shared" si="71"/>
        <v>0</v>
      </c>
      <c r="K398" s="229">
        <f t="shared" si="71"/>
        <v>0</v>
      </c>
      <c r="L398" s="229">
        <f t="shared" si="71"/>
        <v>0</v>
      </c>
      <c r="M398" s="229">
        <f t="shared" si="69"/>
        <v>37497115</v>
      </c>
      <c r="N398" s="259">
        <f t="shared" si="71"/>
        <v>0</v>
      </c>
    </row>
    <row r="399" spans="1:14" customFormat="1" ht="25.5" customHeight="1" x14ac:dyDescent="0.25">
      <c r="A399" s="258">
        <v>9100</v>
      </c>
      <c r="B399" s="203" t="s">
        <v>722</v>
      </c>
      <c r="C399" s="230">
        <f>SUM(C400:C407)</f>
        <v>0</v>
      </c>
      <c r="D399" s="230">
        <f>SUM(D400:D407)</f>
        <v>0</v>
      </c>
      <c r="E399" s="230">
        <f t="shared" ref="E399:N399" si="72">SUM(E400:E407)</f>
        <v>0</v>
      </c>
      <c r="F399" s="230">
        <f t="shared" si="72"/>
        <v>14792200</v>
      </c>
      <c r="G399" s="230">
        <f t="shared" si="72"/>
        <v>0</v>
      </c>
      <c r="H399" s="230">
        <f t="shared" si="72"/>
        <v>0</v>
      </c>
      <c r="I399" s="230">
        <f t="shared" si="72"/>
        <v>0</v>
      </c>
      <c r="J399" s="230">
        <f t="shared" si="72"/>
        <v>0</v>
      </c>
      <c r="K399" s="230">
        <f t="shared" si="72"/>
        <v>0</v>
      </c>
      <c r="L399" s="230">
        <f t="shared" si="72"/>
        <v>0</v>
      </c>
      <c r="M399" s="230">
        <f t="shared" si="69"/>
        <v>14792200</v>
      </c>
      <c r="N399" s="257">
        <f t="shared" si="72"/>
        <v>0</v>
      </c>
    </row>
    <row r="400" spans="1:14" customFormat="1" ht="25.5" customHeight="1" x14ac:dyDescent="0.25">
      <c r="A400" s="254">
        <v>911</v>
      </c>
      <c r="B400" s="248" t="s">
        <v>723</v>
      </c>
      <c r="C400" s="233">
        <v>0</v>
      </c>
      <c r="D400" s="233">
        <v>0</v>
      </c>
      <c r="E400" s="233">
        <v>0</v>
      </c>
      <c r="F400" s="401">
        <v>14792200</v>
      </c>
      <c r="G400" s="233">
        <v>0</v>
      </c>
      <c r="H400" s="233">
        <v>0</v>
      </c>
      <c r="I400" s="233">
        <v>0</v>
      </c>
      <c r="J400" s="233">
        <v>0</v>
      </c>
      <c r="K400" s="233">
        <v>0</v>
      </c>
      <c r="L400" s="233">
        <v>0</v>
      </c>
      <c r="M400" s="231">
        <f t="shared" si="69"/>
        <v>14792200</v>
      </c>
      <c r="N400" s="253"/>
    </row>
    <row r="401" spans="1:14" customFormat="1" ht="30" customHeight="1" x14ac:dyDescent="0.25">
      <c r="A401" s="254">
        <v>912</v>
      </c>
      <c r="B401" s="248" t="s">
        <v>724</v>
      </c>
      <c r="C401" s="233">
        <v>0</v>
      </c>
      <c r="D401" s="233">
        <v>0</v>
      </c>
      <c r="E401" s="233">
        <v>0</v>
      </c>
      <c r="F401" s="233">
        <v>0</v>
      </c>
      <c r="G401" s="233">
        <v>0</v>
      </c>
      <c r="H401" s="233">
        <v>0</v>
      </c>
      <c r="I401" s="233">
        <v>0</v>
      </c>
      <c r="J401" s="233">
        <v>0</v>
      </c>
      <c r="K401" s="233">
        <v>0</v>
      </c>
      <c r="L401" s="233">
        <v>0</v>
      </c>
      <c r="M401" s="231">
        <f t="shared" si="69"/>
        <v>0</v>
      </c>
      <c r="N401" s="253"/>
    </row>
    <row r="402" spans="1:14" customFormat="1" ht="25.5" customHeight="1" x14ac:dyDescent="0.25">
      <c r="A402" s="254">
        <v>913</v>
      </c>
      <c r="B402" s="248" t="s">
        <v>725</v>
      </c>
      <c r="C402" s="233">
        <v>0</v>
      </c>
      <c r="D402" s="233">
        <v>0</v>
      </c>
      <c r="E402" s="233">
        <v>0</v>
      </c>
      <c r="F402" s="233">
        <v>0</v>
      </c>
      <c r="G402" s="233">
        <v>0</v>
      </c>
      <c r="H402" s="233">
        <v>0</v>
      </c>
      <c r="I402" s="233">
        <v>0</v>
      </c>
      <c r="J402" s="233">
        <v>0</v>
      </c>
      <c r="K402" s="233">
        <v>0</v>
      </c>
      <c r="L402" s="233">
        <v>0</v>
      </c>
      <c r="M402" s="231">
        <f t="shared" si="69"/>
        <v>0</v>
      </c>
      <c r="N402" s="253"/>
    </row>
    <row r="403" spans="1:14" customFormat="1" ht="25.5" customHeight="1" x14ac:dyDescent="0.25">
      <c r="A403" s="254">
        <v>914</v>
      </c>
      <c r="B403" s="248" t="s">
        <v>726</v>
      </c>
      <c r="C403" s="233">
        <v>0</v>
      </c>
      <c r="D403" s="233">
        <v>0</v>
      </c>
      <c r="E403" s="233">
        <v>0</v>
      </c>
      <c r="F403" s="233">
        <v>0</v>
      </c>
      <c r="G403" s="233">
        <v>0</v>
      </c>
      <c r="H403" s="233">
        <v>0</v>
      </c>
      <c r="I403" s="233">
        <v>0</v>
      </c>
      <c r="J403" s="233">
        <v>0</v>
      </c>
      <c r="K403" s="233">
        <v>0</v>
      </c>
      <c r="L403" s="233">
        <v>0</v>
      </c>
      <c r="M403" s="231">
        <f t="shared" si="69"/>
        <v>0</v>
      </c>
      <c r="N403" s="253"/>
    </row>
    <row r="404" spans="1:14" customFormat="1" ht="38.25" customHeight="1" x14ac:dyDescent="0.25">
      <c r="A404" s="254">
        <v>915</v>
      </c>
      <c r="B404" s="248" t="s">
        <v>727</v>
      </c>
      <c r="C404" s="233">
        <v>0</v>
      </c>
      <c r="D404" s="233">
        <v>0</v>
      </c>
      <c r="E404" s="233">
        <v>0</v>
      </c>
      <c r="F404" s="233">
        <v>0</v>
      </c>
      <c r="G404" s="233">
        <v>0</v>
      </c>
      <c r="H404" s="233">
        <v>0</v>
      </c>
      <c r="I404" s="233">
        <v>0</v>
      </c>
      <c r="J404" s="233">
        <v>0</v>
      </c>
      <c r="K404" s="233">
        <v>0</v>
      </c>
      <c r="L404" s="233">
        <v>0</v>
      </c>
      <c r="M404" s="231">
        <f t="shared" si="69"/>
        <v>0</v>
      </c>
      <c r="N404" s="253"/>
    </row>
    <row r="405" spans="1:14" customFormat="1" ht="25.5" customHeight="1" x14ac:dyDescent="0.25">
      <c r="A405" s="254">
        <v>916</v>
      </c>
      <c r="B405" s="248" t="s">
        <v>728</v>
      </c>
      <c r="C405" s="233">
        <v>0</v>
      </c>
      <c r="D405" s="233">
        <v>0</v>
      </c>
      <c r="E405" s="233">
        <v>0</v>
      </c>
      <c r="F405" s="233">
        <v>0</v>
      </c>
      <c r="G405" s="233">
        <v>0</v>
      </c>
      <c r="H405" s="233">
        <v>0</v>
      </c>
      <c r="I405" s="233">
        <v>0</v>
      </c>
      <c r="J405" s="233">
        <v>0</v>
      </c>
      <c r="K405" s="233">
        <v>0</v>
      </c>
      <c r="L405" s="233">
        <v>0</v>
      </c>
      <c r="M405" s="231">
        <f t="shared" si="69"/>
        <v>0</v>
      </c>
      <c r="N405" s="253"/>
    </row>
    <row r="406" spans="1:14" customFormat="1" ht="27.75" customHeight="1" x14ac:dyDescent="0.25">
      <c r="A406" s="254">
        <v>917</v>
      </c>
      <c r="B406" s="248" t="s">
        <v>729</v>
      </c>
      <c r="C406" s="233">
        <v>0</v>
      </c>
      <c r="D406" s="233">
        <v>0</v>
      </c>
      <c r="E406" s="233">
        <v>0</v>
      </c>
      <c r="F406" s="233">
        <v>0</v>
      </c>
      <c r="G406" s="233">
        <v>0</v>
      </c>
      <c r="H406" s="233">
        <v>0</v>
      </c>
      <c r="I406" s="233">
        <v>0</v>
      </c>
      <c r="J406" s="233">
        <v>0</v>
      </c>
      <c r="K406" s="233">
        <v>0</v>
      </c>
      <c r="L406" s="233">
        <v>0</v>
      </c>
      <c r="M406" s="231">
        <f t="shared" si="69"/>
        <v>0</v>
      </c>
      <c r="N406" s="253"/>
    </row>
    <row r="407" spans="1:14" customFormat="1" ht="25.5" customHeight="1" x14ac:dyDescent="0.25">
      <c r="A407" s="254">
        <v>918</v>
      </c>
      <c r="B407" s="248" t="s">
        <v>730</v>
      </c>
      <c r="C407" s="233">
        <v>0</v>
      </c>
      <c r="D407" s="233">
        <v>0</v>
      </c>
      <c r="E407" s="233">
        <v>0</v>
      </c>
      <c r="F407" s="233">
        <v>0</v>
      </c>
      <c r="G407" s="233">
        <v>0</v>
      </c>
      <c r="H407" s="233">
        <v>0</v>
      </c>
      <c r="I407" s="233">
        <v>0</v>
      </c>
      <c r="J407" s="233">
        <v>0</v>
      </c>
      <c r="K407" s="233">
        <v>0</v>
      </c>
      <c r="L407" s="233">
        <v>0</v>
      </c>
      <c r="M407" s="231">
        <f t="shared" si="69"/>
        <v>0</v>
      </c>
      <c r="N407" s="253"/>
    </row>
    <row r="408" spans="1:14" customFormat="1" ht="25.5" customHeight="1" x14ac:dyDescent="0.25">
      <c r="A408" s="241">
        <v>9200</v>
      </c>
      <c r="B408" s="242" t="s">
        <v>731</v>
      </c>
      <c r="C408" s="230">
        <f t="shared" ref="C408:N408" si="73">SUM(C409:C416)</f>
        <v>0</v>
      </c>
      <c r="D408" s="230">
        <f>SUM(D409:D416)</f>
        <v>0</v>
      </c>
      <c r="E408" s="230">
        <f t="shared" si="73"/>
        <v>0</v>
      </c>
      <c r="F408" s="230">
        <f t="shared" si="73"/>
        <v>9894915</v>
      </c>
      <c r="G408" s="230">
        <f t="shared" si="73"/>
        <v>0</v>
      </c>
      <c r="H408" s="230">
        <f t="shared" si="73"/>
        <v>0</v>
      </c>
      <c r="I408" s="230">
        <f t="shared" si="73"/>
        <v>0</v>
      </c>
      <c r="J408" s="230">
        <f t="shared" si="73"/>
        <v>0</v>
      </c>
      <c r="K408" s="230">
        <f t="shared" si="73"/>
        <v>0</v>
      </c>
      <c r="L408" s="230">
        <f t="shared" si="73"/>
        <v>0</v>
      </c>
      <c r="M408" s="230">
        <f t="shared" si="69"/>
        <v>9894915</v>
      </c>
      <c r="N408" s="257">
        <f t="shared" si="73"/>
        <v>0</v>
      </c>
    </row>
    <row r="409" spans="1:14" customFormat="1" ht="25.5" customHeight="1" x14ac:dyDescent="0.25">
      <c r="A409" s="254">
        <v>921</v>
      </c>
      <c r="B409" s="248" t="s">
        <v>732</v>
      </c>
      <c r="C409" s="233">
        <v>0</v>
      </c>
      <c r="D409" s="233">
        <v>0</v>
      </c>
      <c r="E409" s="233">
        <v>0</v>
      </c>
      <c r="F409" s="401">
        <v>9894915</v>
      </c>
      <c r="G409" s="233">
        <v>0</v>
      </c>
      <c r="H409" s="233">
        <v>0</v>
      </c>
      <c r="I409" s="233">
        <v>0</v>
      </c>
      <c r="J409" s="233">
        <v>0</v>
      </c>
      <c r="K409" s="233">
        <v>0</v>
      </c>
      <c r="L409" s="233">
        <v>0</v>
      </c>
      <c r="M409" s="231">
        <f t="shared" si="69"/>
        <v>9894915</v>
      </c>
      <c r="N409" s="253"/>
    </row>
    <row r="410" spans="1:14" customFormat="1" ht="25.5" customHeight="1" x14ac:dyDescent="0.25">
      <c r="A410" s="254">
        <v>922</v>
      </c>
      <c r="B410" s="248" t="s">
        <v>733</v>
      </c>
      <c r="C410" s="233">
        <v>0</v>
      </c>
      <c r="D410" s="233">
        <v>0</v>
      </c>
      <c r="E410" s="233">
        <v>0</v>
      </c>
      <c r="F410" s="233">
        <v>0</v>
      </c>
      <c r="G410" s="233">
        <v>0</v>
      </c>
      <c r="H410" s="233">
        <v>0</v>
      </c>
      <c r="I410" s="233">
        <v>0</v>
      </c>
      <c r="J410" s="233">
        <v>0</v>
      </c>
      <c r="K410" s="233">
        <v>0</v>
      </c>
      <c r="L410" s="233">
        <v>0</v>
      </c>
      <c r="M410" s="231">
        <f t="shared" si="69"/>
        <v>0</v>
      </c>
      <c r="N410" s="253"/>
    </row>
    <row r="411" spans="1:14" customFormat="1" ht="25.5" customHeight="1" x14ac:dyDescent="0.25">
      <c r="A411" s="254">
        <v>923</v>
      </c>
      <c r="B411" s="248" t="s">
        <v>734</v>
      </c>
      <c r="C411" s="233">
        <v>0</v>
      </c>
      <c r="D411" s="233">
        <v>0</v>
      </c>
      <c r="E411" s="233">
        <v>0</v>
      </c>
      <c r="F411" s="233">
        <v>0</v>
      </c>
      <c r="G411" s="233">
        <v>0</v>
      </c>
      <c r="H411" s="233">
        <v>0</v>
      </c>
      <c r="I411" s="233">
        <v>0</v>
      </c>
      <c r="J411" s="233">
        <v>0</v>
      </c>
      <c r="K411" s="233">
        <v>0</v>
      </c>
      <c r="L411" s="233">
        <v>0</v>
      </c>
      <c r="M411" s="231">
        <f t="shared" si="69"/>
        <v>0</v>
      </c>
      <c r="N411" s="253"/>
    </row>
    <row r="412" spans="1:14" customFormat="1" ht="25.5" customHeight="1" x14ac:dyDescent="0.25">
      <c r="A412" s="254">
        <v>924</v>
      </c>
      <c r="B412" s="248" t="s">
        <v>735</v>
      </c>
      <c r="C412" s="233">
        <v>0</v>
      </c>
      <c r="D412" s="233">
        <v>0</v>
      </c>
      <c r="E412" s="233">
        <v>0</v>
      </c>
      <c r="F412" s="233">
        <v>0</v>
      </c>
      <c r="G412" s="233">
        <v>0</v>
      </c>
      <c r="H412" s="233">
        <v>0</v>
      </c>
      <c r="I412" s="233">
        <v>0</v>
      </c>
      <c r="J412" s="233">
        <v>0</v>
      </c>
      <c r="K412" s="233">
        <v>0</v>
      </c>
      <c r="L412" s="233">
        <v>0</v>
      </c>
      <c r="M412" s="231">
        <f t="shared" si="69"/>
        <v>0</v>
      </c>
      <c r="N412" s="253"/>
    </row>
    <row r="413" spans="1:14" customFormat="1" ht="24" customHeight="1" x14ac:dyDescent="0.25">
      <c r="A413" s="254">
        <v>925</v>
      </c>
      <c r="B413" s="248" t="s">
        <v>736</v>
      </c>
      <c r="C413" s="233">
        <v>0</v>
      </c>
      <c r="D413" s="233">
        <v>0</v>
      </c>
      <c r="E413" s="233">
        <v>0</v>
      </c>
      <c r="F413" s="233">
        <v>0</v>
      </c>
      <c r="G413" s="233">
        <v>0</v>
      </c>
      <c r="H413" s="233">
        <v>0</v>
      </c>
      <c r="I413" s="233">
        <v>0</v>
      </c>
      <c r="J413" s="233">
        <v>0</v>
      </c>
      <c r="K413" s="233">
        <v>0</v>
      </c>
      <c r="L413" s="233">
        <v>0</v>
      </c>
      <c r="M413" s="231">
        <f t="shared" si="69"/>
        <v>0</v>
      </c>
      <c r="N413" s="253"/>
    </row>
    <row r="414" spans="1:14" customFormat="1" ht="25.5" customHeight="1" x14ac:dyDescent="0.25">
      <c r="A414" s="254">
        <v>926</v>
      </c>
      <c r="B414" s="248" t="s">
        <v>737</v>
      </c>
      <c r="C414" s="233">
        <v>0</v>
      </c>
      <c r="D414" s="233">
        <v>0</v>
      </c>
      <c r="E414" s="233">
        <v>0</v>
      </c>
      <c r="F414" s="233">
        <v>0</v>
      </c>
      <c r="G414" s="233">
        <v>0</v>
      </c>
      <c r="H414" s="233">
        <v>0</v>
      </c>
      <c r="I414" s="233">
        <v>0</v>
      </c>
      <c r="J414" s="233">
        <v>0</v>
      </c>
      <c r="K414" s="233">
        <v>0</v>
      </c>
      <c r="L414" s="233">
        <v>0</v>
      </c>
      <c r="M414" s="231">
        <f t="shared" si="69"/>
        <v>0</v>
      </c>
      <c r="N414" s="253"/>
    </row>
    <row r="415" spans="1:14" customFormat="1" ht="25.5" x14ac:dyDescent="0.25">
      <c r="A415" s="254">
        <v>927</v>
      </c>
      <c r="B415" s="248" t="s">
        <v>738</v>
      </c>
      <c r="C415" s="233">
        <v>0</v>
      </c>
      <c r="D415" s="233">
        <v>0</v>
      </c>
      <c r="E415" s="233">
        <v>0</v>
      </c>
      <c r="F415" s="233">
        <v>0</v>
      </c>
      <c r="G415" s="233">
        <v>0</v>
      </c>
      <c r="H415" s="233">
        <v>0</v>
      </c>
      <c r="I415" s="233">
        <v>0</v>
      </c>
      <c r="J415" s="233">
        <v>0</v>
      </c>
      <c r="K415" s="233">
        <v>0</v>
      </c>
      <c r="L415" s="233">
        <v>0</v>
      </c>
      <c r="M415" s="231">
        <f t="shared" si="69"/>
        <v>0</v>
      </c>
      <c r="N415" s="253"/>
    </row>
    <row r="416" spans="1:14" customFormat="1" ht="25.5" customHeight="1" x14ac:dyDescent="0.25">
      <c r="A416" s="254">
        <v>928</v>
      </c>
      <c r="B416" s="248" t="s">
        <v>739</v>
      </c>
      <c r="C416" s="233">
        <v>0</v>
      </c>
      <c r="D416" s="233">
        <v>0</v>
      </c>
      <c r="E416" s="233">
        <v>0</v>
      </c>
      <c r="F416" s="233">
        <v>0</v>
      </c>
      <c r="G416" s="233">
        <v>0</v>
      </c>
      <c r="H416" s="233">
        <v>0</v>
      </c>
      <c r="I416" s="233">
        <v>0</v>
      </c>
      <c r="J416" s="233">
        <v>0</v>
      </c>
      <c r="K416" s="233">
        <v>0</v>
      </c>
      <c r="L416" s="233">
        <v>0</v>
      </c>
      <c r="M416" s="231">
        <f t="shared" si="69"/>
        <v>0</v>
      </c>
      <c r="N416" s="253"/>
    </row>
    <row r="417" spans="1:15" customFormat="1" ht="25.5" customHeight="1" x14ac:dyDescent="0.25">
      <c r="A417" s="241">
        <v>9300</v>
      </c>
      <c r="B417" s="242" t="s">
        <v>740</v>
      </c>
      <c r="C417" s="230">
        <f t="shared" ref="C417:N417" si="74">SUM(C418:C419)</f>
        <v>0</v>
      </c>
      <c r="D417" s="230">
        <f>SUM(D418:D419)</f>
        <v>0</v>
      </c>
      <c r="E417" s="230">
        <f t="shared" si="74"/>
        <v>0</v>
      </c>
      <c r="F417" s="230">
        <f t="shared" si="74"/>
        <v>0</v>
      </c>
      <c r="G417" s="230">
        <f t="shared" si="74"/>
        <v>0</v>
      </c>
      <c r="H417" s="230">
        <f t="shared" si="74"/>
        <v>0</v>
      </c>
      <c r="I417" s="230">
        <f t="shared" si="74"/>
        <v>0</v>
      </c>
      <c r="J417" s="230">
        <f t="shared" si="74"/>
        <v>0</v>
      </c>
      <c r="K417" s="230">
        <f t="shared" si="74"/>
        <v>0</v>
      </c>
      <c r="L417" s="230">
        <f t="shared" si="74"/>
        <v>0</v>
      </c>
      <c r="M417" s="230">
        <f t="shared" si="69"/>
        <v>0</v>
      </c>
      <c r="N417" s="257">
        <f t="shared" si="74"/>
        <v>0</v>
      </c>
    </row>
    <row r="418" spans="1:15" customFormat="1" ht="25.5" customHeight="1" x14ac:dyDescent="0.25">
      <c r="A418" s="254">
        <v>931</v>
      </c>
      <c r="B418" s="248" t="s">
        <v>741</v>
      </c>
      <c r="C418" s="233">
        <v>0</v>
      </c>
      <c r="D418" s="233">
        <v>0</v>
      </c>
      <c r="E418" s="233">
        <v>0</v>
      </c>
      <c r="F418" s="233">
        <v>0</v>
      </c>
      <c r="G418" s="233">
        <v>0</v>
      </c>
      <c r="H418" s="233">
        <v>0</v>
      </c>
      <c r="I418" s="233">
        <v>0</v>
      </c>
      <c r="J418" s="233">
        <v>0</v>
      </c>
      <c r="K418" s="233">
        <v>0</v>
      </c>
      <c r="L418" s="233">
        <v>0</v>
      </c>
      <c r="M418" s="231">
        <f t="shared" si="69"/>
        <v>0</v>
      </c>
      <c r="N418" s="253"/>
    </row>
    <row r="419" spans="1:15" customFormat="1" ht="25.5" customHeight="1" x14ac:dyDescent="0.25">
      <c r="A419" s="254">
        <v>932</v>
      </c>
      <c r="B419" s="248" t="s">
        <v>742</v>
      </c>
      <c r="C419" s="233">
        <v>0</v>
      </c>
      <c r="D419" s="233">
        <v>0</v>
      </c>
      <c r="E419" s="233">
        <v>0</v>
      </c>
      <c r="F419" s="233">
        <v>0</v>
      </c>
      <c r="G419" s="233">
        <v>0</v>
      </c>
      <c r="H419" s="233">
        <v>0</v>
      </c>
      <c r="I419" s="233">
        <v>0</v>
      </c>
      <c r="J419" s="233">
        <v>0</v>
      </c>
      <c r="K419" s="233">
        <v>0</v>
      </c>
      <c r="L419" s="233">
        <v>0</v>
      </c>
      <c r="M419" s="231">
        <f t="shared" si="69"/>
        <v>0</v>
      </c>
      <c r="N419" s="253"/>
    </row>
    <row r="420" spans="1:15" customFormat="1" ht="25.5" customHeight="1" x14ac:dyDescent="0.25">
      <c r="A420" s="241">
        <v>9400</v>
      </c>
      <c r="B420" s="242" t="s">
        <v>743</v>
      </c>
      <c r="C420" s="230">
        <f t="shared" ref="C420:N420" si="75">SUM(C421:C422)</f>
        <v>0</v>
      </c>
      <c r="D420" s="230">
        <f>SUM(D421:D422)</f>
        <v>0</v>
      </c>
      <c r="E420" s="230">
        <f t="shared" si="75"/>
        <v>0</v>
      </c>
      <c r="F420" s="230">
        <f t="shared" si="75"/>
        <v>0</v>
      </c>
      <c r="G420" s="230">
        <f t="shared" si="75"/>
        <v>0</v>
      </c>
      <c r="H420" s="230">
        <f t="shared" si="75"/>
        <v>0</v>
      </c>
      <c r="I420" s="230">
        <f t="shared" si="75"/>
        <v>0</v>
      </c>
      <c r="J420" s="230">
        <f t="shared" si="75"/>
        <v>0</v>
      </c>
      <c r="K420" s="230">
        <f t="shared" si="75"/>
        <v>0</v>
      </c>
      <c r="L420" s="230">
        <f t="shared" si="75"/>
        <v>0</v>
      </c>
      <c r="M420" s="230">
        <f t="shared" si="69"/>
        <v>0</v>
      </c>
      <c r="N420" s="257">
        <f t="shared" si="75"/>
        <v>0</v>
      </c>
    </row>
    <row r="421" spans="1:15" customFormat="1" ht="25.5" customHeight="1" x14ac:dyDescent="0.25">
      <c r="A421" s="254">
        <v>941</v>
      </c>
      <c r="B421" s="248" t="s">
        <v>744</v>
      </c>
      <c r="C421" s="233">
        <v>0</v>
      </c>
      <c r="D421" s="233">
        <v>0</v>
      </c>
      <c r="E421" s="233">
        <v>0</v>
      </c>
      <c r="F421" s="233">
        <v>0</v>
      </c>
      <c r="G421" s="233">
        <v>0</v>
      </c>
      <c r="H421" s="233">
        <v>0</v>
      </c>
      <c r="I421" s="233">
        <v>0</v>
      </c>
      <c r="J421" s="233">
        <v>0</v>
      </c>
      <c r="K421" s="233">
        <v>0</v>
      </c>
      <c r="L421" s="233">
        <v>0</v>
      </c>
      <c r="M421" s="231">
        <f t="shared" si="69"/>
        <v>0</v>
      </c>
      <c r="N421" s="253"/>
    </row>
    <row r="422" spans="1:15" customFormat="1" ht="25.5" customHeight="1" x14ac:dyDescent="0.25">
      <c r="A422" s="254">
        <v>942</v>
      </c>
      <c r="B422" s="248" t="s">
        <v>745</v>
      </c>
      <c r="C422" s="233">
        <v>0</v>
      </c>
      <c r="D422" s="233">
        <v>0</v>
      </c>
      <c r="E422" s="233">
        <v>0</v>
      </c>
      <c r="F422" s="233">
        <v>0</v>
      </c>
      <c r="G422" s="233">
        <v>0</v>
      </c>
      <c r="H422" s="233">
        <v>0</v>
      </c>
      <c r="I422" s="233">
        <v>0</v>
      </c>
      <c r="J422" s="233">
        <v>0</v>
      </c>
      <c r="K422" s="233">
        <v>0</v>
      </c>
      <c r="L422" s="233">
        <v>0</v>
      </c>
      <c r="M422" s="231">
        <f t="shared" si="69"/>
        <v>0</v>
      </c>
      <c r="N422" s="253"/>
    </row>
    <row r="423" spans="1:15" customFormat="1" ht="25.5" customHeight="1" x14ac:dyDescent="0.25">
      <c r="A423" s="241">
        <v>9500</v>
      </c>
      <c r="B423" s="242" t="s">
        <v>746</v>
      </c>
      <c r="C423" s="230">
        <f t="shared" ref="C423:L423" si="76">SUM(C424:C424)</f>
        <v>0</v>
      </c>
      <c r="D423" s="230">
        <f t="shared" si="76"/>
        <v>0</v>
      </c>
      <c r="E423" s="230">
        <f t="shared" si="76"/>
        <v>0</v>
      </c>
      <c r="F423" s="230">
        <f t="shared" si="76"/>
        <v>0</v>
      </c>
      <c r="G423" s="230">
        <f t="shared" si="76"/>
        <v>0</v>
      </c>
      <c r="H423" s="230">
        <f t="shared" si="76"/>
        <v>0</v>
      </c>
      <c r="I423" s="230">
        <f t="shared" si="76"/>
        <v>0</v>
      </c>
      <c r="J423" s="230">
        <f t="shared" si="76"/>
        <v>0</v>
      </c>
      <c r="K423" s="230">
        <f t="shared" si="76"/>
        <v>0</v>
      </c>
      <c r="L423" s="230">
        <f t="shared" si="76"/>
        <v>0</v>
      </c>
      <c r="M423" s="230">
        <f t="shared" si="69"/>
        <v>0</v>
      </c>
      <c r="N423" s="256"/>
    </row>
    <row r="424" spans="1:15" customFormat="1" ht="25.5" customHeight="1" x14ac:dyDescent="0.25">
      <c r="A424" s="254">
        <v>951</v>
      </c>
      <c r="B424" s="248" t="s">
        <v>747</v>
      </c>
      <c r="C424" s="233">
        <v>0</v>
      </c>
      <c r="D424" s="233">
        <v>0</v>
      </c>
      <c r="E424" s="233">
        <v>0</v>
      </c>
      <c r="F424" s="233">
        <v>0</v>
      </c>
      <c r="G424" s="233">
        <v>0</v>
      </c>
      <c r="H424" s="233">
        <v>0</v>
      </c>
      <c r="I424" s="233">
        <v>0</v>
      </c>
      <c r="J424" s="233">
        <v>0</v>
      </c>
      <c r="K424" s="233">
        <v>0</v>
      </c>
      <c r="L424" s="233">
        <v>0</v>
      </c>
      <c r="M424" s="231">
        <f t="shared" si="69"/>
        <v>0</v>
      </c>
      <c r="N424" s="253"/>
    </row>
    <row r="425" spans="1:15" customFormat="1" ht="25.5" customHeight="1" x14ac:dyDescent="0.25">
      <c r="A425" s="241">
        <v>9600</v>
      </c>
      <c r="B425" s="242" t="s">
        <v>748</v>
      </c>
      <c r="C425" s="230">
        <f t="shared" ref="C425:N425" si="77">SUM(C426:C427)</f>
        <v>0</v>
      </c>
      <c r="D425" s="230">
        <f>SUM(D426:D427)</f>
        <v>0</v>
      </c>
      <c r="E425" s="230">
        <f t="shared" si="77"/>
        <v>0</v>
      </c>
      <c r="F425" s="230">
        <f t="shared" si="77"/>
        <v>0</v>
      </c>
      <c r="G425" s="230">
        <f t="shared" si="77"/>
        <v>0</v>
      </c>
      <c r="H425" s="230">
        <f t="shared" si="77"/>
        <v>0</v>
      </c>
      <c r="I425" s="230">
        <f t="shared" si="77"/>
        <v>0</v>
      </c>
      <c r="J425" s="230">
        <f t="shared" si="77"/>
        <v>0</v>
      </c>
      <c r="K425" s="230">
        <f t="shared" si="77"/>
        <v>0</v>
      </c>
      <c r="L425" s="230">
        <f t="shared" si="77"/>
        <v>0</v>
      </c>
      <c r="M425" s="230">
        <f t="shared" si="69"/>
        <v>0</v>
      </c>
      <c r="N425" s="257">
        <f t="shared" si="77"/>
        <v>0</v>
      </c>
    </row>
    <row r="426" spans="1:15" customFormat="1" ht="25.5" customHeight="1" x14ac:dyDescent="0.25">
      <c r="A426" s="254">
        <v>961</v>
      </c>
      <c r="B426" s="248" t="s">
        <v>749</v>
      </c>
      <c r="C426" s="232">
        <v>0</v>
      </c>
      <c r="D426" s="232">
        <v>0</v>
      </c>
      <c r="E426" s="232">
        <v>0</v>
      </c>
      <c r="F426" s="232">
        <v>0</v>
      </c>
      <c r="G426" s="232">
        <v>0</v>
      </c>
      <c r="H426" s="232">
        <v>0</v>
      </c>
      <c r="I426" s="232">
        <v>0</v>
      </c>
      <c r="J426" s="232">
        <v>0</v>
      </c>
      <c r="K426" s="232">
        <v>0</v>
      </c>
      <c r="L426" s="232">
        <v>0</v>
      </c>
      <c r="M426" s="231">
        <f t="shared" si="69"/>
        <v>0</v>
      </c>
      <c r="N426" s="253"/>
    </row>
    <row r="427" spans="1:15" customFormat="1" ht="36" customHeight="1" x14ac:dyDescent="0.25">
      <c r="A427" s="254">
        <v>962</v>
      </c>
      <c r="B427" s="248" t="s">
        <v>750</v>
      </c>
      <c r="C427" s="232">
        <v>0</v>
      </c>
      <c r="D427" s="232">
        <v>0</v>
      </c>
      <c r="E427" s="232">
        <v>0</v>
      </c>
      <c r="F427" s="232">
        <v>0</v>
      </c>
      <c r="G427" s="232">
        <v>0</v>
      </c>
      <c r="H427" s="232">
        <v>0</v>
      </c>
      <c r="I427" s="232">
        <v>0</v>
      </c>
      <c r="J427" s="232">
        <v>0</v>
      </c>
      <c r="K427" s="232">
        <v>0</v>
      </c>
      <c r="L427" s="232">
        <v>0</v>
      </c>
      <c r="M427" s="231">
        <f t="shared" si="69"/>
        <v>0</v>
      </c>
      <c r="N427" s="253"/>
    </row>
    <row r="428" spans="1:15" customFormat="1" ht="25.5" customHeight="1" x14ac:dyDescent="0.25">
      <c r="A428" s="258">
        <v>9900</v>
      </c>
      <c r="B428" s="203" t="s">
        <v>751</v>
      </c>
      <c r="C428" s="230">
        <f t="shared" ref="C428:N428" si="78">SUM(C429)</f>
        <v>12810000</v>
      </c>
      <c r="D428" s="230">
        <f t="shared" si="78"/>
        <v>0</v>
      </c>
      <c r="E428" s="230">
        <f t="shared" si="78"/>
        <v>0</v>
      </c>
      <c r="F428" s="230">
        <f t="shared" si="78"/>
        <v>0</v>
      </c>
      <c r="G428" s="230">
        <f t="shared" si="78"/>
        <v>0</v>
      </c>
      <c r="H428" s="230">
        <f t="shared" si="78"/>
        <v>0</v>
      </c>
      <c r="I428" s="230">
        <f t="shared" si="78"/>
        <v>0</v>
      </c>
      <c r="J428" s="230">
        <f t="shared" si="78"/>
        <v>0</v>
      </c>
      <c r="K428" s="230">
        <f t="shared" si="78"/>
        <v>0</v>
      </c>
      <c r="L428" s="230">
        <f t="shared" si="78"/>
        <v>0</v>
      </c>
      <c r="M428" s="230">
        <f t="shared" si="69"/>
        <v>12810000</v>
      </c>
      <c r="N428" s="257">
        <f t="shared" si="78"/>
        <v>0</v>
      </c>
    </row>
    <row r="429" spans="1:15" customFormat="1" ht="25.5" customHeight="1" x14ac:dyDescent="0.25">
      <c r="A429" s="254">
        <v>991</v>
      </c>
      <c r="B429" s="248" t="s">
        <v>752</v>
      </c>
      <c r="C429" s="401">
        <v>12810000</v>
      </c>
      <c r="D429" s="233">
        <v>0</v>
      </c>
      <c r="E429" s="233">
        <v>0</v>
      </c>
      <c r="F429" s="233">
        <v>0</v>
      </c>
      <c r="G429" s="233">
        <v>0</v>
      </c>
      <c r="H429" s="233">
        <v>0</v>
      </c>
      <c r="I429" s="233">
        <v>0</v>
      </c>
      <c r="J429" s="233">
        <v>0</v>
      </c>
      <c r="K429" s="233">
        <v>0</v>
      </c>
      <c r="L429" s="233">
        <v>0</v>
      </c>
      <c r="M429" s="231">
        <f t="shared" si="69"/>
        <v>12810000</v>
      </c>
      <c r="N429" s="253"/>
    </row>
    <row r="430" spans="1:15" s="136" customFormat="1" ht="25.5" customHeight="1" thickBot="1" x14ac:dyDescent="0.3">
      <c r="A430" s="266"/>
      <c r="B430" s="267" t="s">
        <v>753</v>
      </c>
      <c r="C430" s="235">
        <f>C5+C42+C107+C192+C251+C310+C332+C380+C398</f>
        <v>297630565.98000002</v>
      </c>
      <c r="D430" s="235">
        <f>D5+D42+D107+D192+D251+D310+D332+D380+D398</f>
        <v>0</v>
      </c>
      <c r="E430" s="235">
        <f t="shared" ref="E430:M430" si="79">E5+E42+E107+E192+E251+E310+E332+E380+E398</f>
        <v>7108524</v>
      </c>
      <c r="F430" s="235">
        <f t="shared" si="79"/>
        <v>60168466</v>
      </c>
      <c r="G430" s="235">
        <f t="shared" si="79"/>
        <v>0</v>
      </c>
      <c r="H430" s="235">
        <f t="shared" si="79"/>
        <v>11000000</v>
      </c>
      <c r="I430" s="235">
        <f t="shared" si="79"/>
        <v>0</v>
      </c>
      <c r="J430" s="235">
        <f t="shared" si="79"/>
        <v>0</v>
      </c>
      <c r="K430" s="235">
        <f t="shared" si="79"/>
        <v>0</v>
      </c>
      <c r="L430" s="235">
        <f t="shared" si="79"/>
        <v>0</v>
      </c>
      <c r="M430" s="235">
        <f t="shared" si="79"/>
        <v>375907555.98000002</v>
      </c>
      <c r="N430" s="268">
        <f>N5+N42+N107+N192+N251+N310+N332+N380+N398</f>
        <v>0</v>
      </c>
      <c r="O430" s="34"/>
    </row>
    <row r="431" spans="1:15" ht="15" hidden="1" x14ac:dyDescent="0.25"/>
    <row r="432" spans="1:15" ht="15.75" hidden="1" x14ac:dyDescent="0.25">
      <c r="O432" s="136"/>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K3:K4"/>
    <mergeCell ref="D3:D4"/>
    <mergeCell ref="A1:N1"/>
    <mergeCell ref="A2:N2"/>
    <mergeCell ref="L3:L4"/>
    <mergeCell ref="M3:M4"/>
    <mergeCell ref="A3:A4"/>
    <mergeCell ref="B3:B4"/>
    <mergeCell ref="C3:C4"/>
    <mergeCell ref="E3:H3"/>
    <mergeCell ref="I3:J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5:C328 D321:L328 C321:C323 D312:L319 C312:C314 C316:C319"/>
  </dataValidations>
  <printOptions horizontalCentered="1"/>
  <pageMargins left="0.9055118110236221" right="0.23622047244094491" top="0.39370078740157483" bottom="0.47244094488188981" header="0.31496062992125984" footer="0.23622047244094491"/>
  <pageSetup paperSize="122" scale="58" fitToHeight="18" orientation="landscape" r:id="rId1"/>
  <headerFooter>
    <oddFooter>&amp;L&amp;"-,Cursiva"     Ejercicio Fiscal 2016&amp;RPágina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328"/>
  <sheetViews>
    <sheetView topLeftCell="B1" workbookViewId="0">
      <selection activeCell="AC336" sqref="AC336"/>
    </sheetView>
  </sheetViews>
  <sheetFormatPr baseColWidth="10" defaultColWidth="1.7109375" defaultRowHeight="15" x14ac:dyDescent="0.25"/>
  <cols>
    <col min="1" max="1" width="33" customWidth="1"/>
    <col min="2" max="2" width="49.5703125" style="399" customWidth="1"/>
    <col min="3" max="3" width="3.85546875" customWidth="1"/>
    <col min="4" max="4" width="8.85546875" customWidth="1"/>
    <col min="5" max="5" width="15.7109375" customWidth="1"/>
    <col min="6" max="6" width="5.7109375" customWidth="1"/>
    <col min="7" max="12" width="1.7109375" customWidth="1"/>
    <col min="13" max="13" width="0.7109375" customWidth="1"/>
    <col min="14" max="20" width="1.7109375" customWidth="1"/>
    <col min="21" max="21" width="2.5703125" customWidth="1"/>
    <col min="22" max="28" width="1.7109375" customWidth="1"/>
    <col min="29" max="29" width="3.5703125" customWidth="1"/>
    <col min="30" max="36" width="1.7109375" customWidth="1"/>
    <col min="37" max="37" width="3.42578125" customWidth="1"/>
    <col min="38" max="61" width="1.7109375" customWidth="1"/>
    <col min="62" max="62" width="4" customWidth="1"/>
    <col min="63" max="63" width="5.28515625" customWidth="1"/>
    <col min="64" max="68" width="1.7109375" customWidth="1"/>
    <col min="69" max="69" width="1" customWidth="1"/>
    <col min="70" max="70" width="1.7109375" customWidth="1"/>
    <col min="71" max="71" width="0.42578125" customWidth="1"/>
    <col min="72" max="72" width="3.7109375" customWidth="1"/>
    <col min="73" max="83" width="1.7109375" customWidth="1"/>
    <col min="84" max="219" width="11.42578125" customWidth="1"/>
    <col min="220" max="228" width="1.7109375" customWidth="1"/>
    <col min="229" max="230" width="3.140625" customWidth="1"/>
    <col min="231" max="231" width="1.7109375" customWidth="1"/>
    <col min="232" max="232" width="3.140625" customWidth="1"/>
    <col min="233" max="233" width="3" customWidth="1"/>
    <col min="234" max="234" width="4" customWidth="1"/>
    <col min="235" max="244" width="1.7109375" customWidth="1"/>
    <col min="245" max="245" width="3.5703125" customWidth="1"/>
    <col min="246" max="246" width="1.7109375" customWidth="1"/>
    <col min="247" max="247" width="5.28515625" customWidth="1"/>
    <col min="248" max="248" width="9.140625" customWidth="1"/>
  </cols>
  <sheetData>
    <row r="1" spans="1:88" ht="24" customHeight="1" thickTop="1" x14ac:dyDescent="0.25">
      <c r="A1" s="606" t="s">
        <v>1739</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8"/>
    </row>
    <row r="2" spans="1:88" ht="17.25" customHeight="1" x14ac:dyDescent="0.25">
      <c r="A2" s="291"/>
      <c r="B2" s="609" t="s">
        <v>1794</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6"/>
    </row>
    <row r="3" spans="1:88" s="1" customFormat="1" ht="3" customHeight="1" x14ac:dyDescent="0.25">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407"/>
      <c r="BR3" s="407"/>
      <c r="BS3" s="407"/>
      <c r="BT3" s="408"/>
    </row>
    <row r="4" spans="1:88" ht="15" customHeight="1" x14ac:dyDescent="0.25">
      <c r="A4" s="610" t="s">
        <v>1037</v>
      </c>
      <c r="B4" s="611" t="s">
        <v>1038</v>
      </c>
      <c r="C4" s="612" t="s">
        <v>39</v>
      </c>
      <c r="D4" s="613" t="s">
        <v>1795</v>
      </c>
      <c r="E4" s="585" t="s">
        <v>1796</v>
      </c>
      <c r="F4" s="586"/>
      <c r="G4" s="586"/>
      <c r="H4" s="586"/>
      <c r="I4" s="586"/>
      <c r="J4" s="586"/>
      <c r="K4" s="586"/>
      <c r="L4" s="586"/>
      <c r="M4" s="587"/>
      <c r="N4" s="585">
        <v>131</v>
      </c>
      <c r="O4" s="586"/>
      <c r="P4" s="586"/>
      <c r="Q4" s="586"/>
      <c r="R4" s="586"/>
      <c r="S4" s="586"/>
      <c r="T4" s="586"/>
      <c r="U4" s="587"/>
      <c r="V4" s="585">
        <v>132</v>
      </c>
      <c r="W4" s="586"/>
      <c r="X4" s="586"/>
      <c r="Y4" s="586"/>
      <c r="Z4" s="586"/>
      <c r="AA4" s="586"/>
      <c r="AB4" s="586"/>
      <c r="AC4" s="587"/>
      <c r="AD4" s="585">
        <v>132</v>
      </c>
      <c r="AE4" s="586"/>
      <c r="AF4" s="586"/>
      <c r="AG4" s="586"/>
      <c r="AH4" s="586"/>
      <c r="AI4" s="586"/>
      <c r="AJ4" s="586"/>
      <c r="AK4" s="587"/>
      <c r="AL4" s="585">
        <v>133</v>
      </c>
      <c r="AM4" s="586"/>
      <c r="AN4" s="586"/>
      <c r="AO4" s="586"/>
      <c r="AP4" s="586"/>
      <c r="AQ4" s="586"/>
      <c r="AR4" s="586"/>
      <c r="AS4" s="587"/>
      <c r="AT4" s="585">
        <v>134</v>
      </c>
      <c r="AU4" s="586"/>
      <c r="AV4" s="586"/>
      <c r="AW4" s="586"/>
      <c r="AX4" s="586"/>
      <c r="AY4" s="586"/>
      <c r="AZ4" s="586"/>
      <c r="BA4" s="586"/>
      <c r="BB4" s="587"/>
      <c r="BC4" s="588" t="s">
        <v>1559</v>
      </c>
      <c r="BD4" s="589"/>
      <c r="BE4" s="589"/>
      <c r="BF4" s="589"/>
      <c r="BG4" s="589"/>
      <c r="BH4" s="589"/>
      <c r="BI4" s="589"/>
      <c r="BJ4" s="590"/>
      <c r="BK4" s="588" t="s">
        <v>1560</v>
      </c>
      <c r="BL4" s="589"/>
      <c r="BM4" s="589"/>
      <c r="BN4" s="589"/>
      <c r="BO4" s="589"/>
      <c r="BP4" s="589"/>
      <c r="BQ4" s="589"/>
      <c r="BR4" s="589"/>
      <c r="BS4" s="589"/>
      <c r="BT4" s="597"/>
    </row>
    <row r="5" spans="1:88" ht="12.75" customHeight="1" x14ac:dyDescent="0.25">
      <c r="A5" s="610"/>
      <c r="B5" s="605"/>
      <c r="C5" s="612"/>
      <c r="D5" s="613"/>
      <c r="E5" s="600" t="s">
        <v>1797</v>
      </c>
      <c r="F5" s="601"/>
      <c r="G5" s="601"/>
      <c r="H5" s="601"/>
      <c r="I5" s="601"/>
      <c r="J5" s="601"/>
      <c r="K5" s="601"/>
      <c r="L5" s="601"/>
      <c r="M5" s="602"/>
      <c r="N5" s="591" t="s">
        <v>1039</v>
      </c>
      <c r="O5" s="592"/>
      <c r="P5" s="592"/>
      <c r="Q5" s="592"/>
      <c r="R5" s="592"/>
      <c r="S5" s="592"/>
      <c r="T5" s="592"/>
      <c r="U5" s="593"/>
      <c r="V5" s="591" t="s">
        <v>1561</v>
      </c>
      <c r="W5" s="592"/>
      <c r="X5" s="592"/>
      <c r="Y5" s="592"/>
      <c r="Z5" s="592"/>
      <c r="AA5" s="592"/>
      <c r="AB5" s="592"/>
      <c r="AC5" s="593"/>
      <c r="AD5" s="591" t="s">
        <v>1798</v>
      </c>
      <c r="AE5" s="592"/>
      <c r="AF5" s="592"/>
      <c r="AG5" s="592"/>
      <c r="AH5" s="592"/>
      <c r="AI5" s="592"/>
      <c r="AJ5" s="592"/>
      <c r="AK5" s="593"/>
      <c r="AL5" s="591" t="s">
        <v>1799</v>
      </c>
      <c r="AM5" s="603"/>
      <c r="AN5" s="603"/>
      <c r="AO5" s="603"/>
      <c r="AP5" s="603"/>
      <c r="AQ5" s="603"/>
      <c r="AR5" s="603"/>
      <c r="AS5" s="604"/>
      <c r="AT5" s="605" t="s">
        <v>361</v>
      </c>
      <c r="AU5" s="603"/>
      <c r="AV5" s="603"/>
      <c r="AW5" s="603"/>
      <c r="AX5" s="603"/>
      <c r="AY5" s="603"/>
      <c r="AZ5" s="603"/>
      <c r="BA5" s="603"/>
      <c r="BB5" s="604"/>
      <c r="BC5" s="591"/>
      <c r="BD5" s="592"/>
      <c r="BE5" s="592"/>
      <c r="BF5" s="592"/>
      <c r="BG5" s="592"/>
      <c r="BH5" s="592"/>
      <c r="BI5" s="592"/>
      <c r="BJ5" s="593"/>
      <c r="BK5" s="591"/>
      <c r="BL5" s="592"/>
      <c r="BM5" s="592"/>
      <c r="BN5" s="592"/>
      <c r="BO5" s="592"/>
      <c r="BP5" s="592"/>
      <c r="BQ5" s="592"/>
      <c r="BR5" s="592"/>
      <c r="BS5" s="592"/>
      <c r="BT5" s="598"/>
    </row>
    <row r="6" spans="1:88" ht="44.25" customHeight="1" x14ac:dyDescent="0.25">
      <c r="A6" s="610"/>
      <c r="B6" s="600"/>
      <c r="C6" s="612"/>
      <c r="D6" s="613"/>
      <c r="E6" s="409" t="s">
        <v>1800</v>
      </c>
      <c r="F6" s="580" t="s">
        <v>6</v>
      </c>
      <c r="G6" s="580"/>
      <c r="H6" s="580"/>
      <c r="I6" s="580"/>
      <c r="J6" s="580"/>
      <c r="K6" s="580"/>
      <c r="L6" s="580"/>
      <c r="M6" s="580"/>
      <c r="N6" s="581" t="s">
        <v>1562</v>
      </c>
      <c r="O6" s="582"/>
      <c r="P6" s="582"/>
      <c r="Q6" s="582"/>
      <c r="R6" s="582"/>
      <c r="S6" s="582"/>
      <c r="T6" s="582"/>
      <c r="U6" s="583"/>
      <c r="V6" s="594"/>
      <c r="W6" s="595"/>
      <c r="X6" s="595"/>
      <c r="Y6" s="595"/>
      <c r="Z6" s="595"/>
      <c r="AA6" s="595"/>
      <c r="AB6" s="595"/>
      <c r="AC6" s="596"/>
      <c r="AD6" s="594"/>
      <c r="AE6" s="595"/>
      <c r="AF6" s="595"/>
      <c r="AG6" s="595"/>
      <c r="AH6" s="595"/>
      <c r="AI6" s="595"/>
      <c r="AJ6" s="595"/>
      <c r="AK6" s="596"/>
      <c r="AL6" s="600"/>
      <c r="AM6" s="601"/>
      <c r="AN6" s="601"/>
      <c r="AO6" s="601"/>
      <c r="AP6" s="601"/>
      <c r="AQ6" s="601"/>
      <c r="AR6" s="601"/>
      <c r="AS6" s="602"/>
      <c r="AT6" s="600"/>
      <c r="AU6" s="601"/>
      <c r="AV6" s="601"/>
      <c r="AW6" s="601"/>
      <c r="AX6" s="601"/>
      <c r="AY6" s="601"/>
      <c r="AZ6" s="601"/>
      <c r="BA6" s="601"/>
      <c r="BB6" s="602"/>
      <c r="BC6" s="594"/>
      <c r="BD6" s="595"/>
      <c r="BE6" s="595"/>
      <c r="BF6" s="595"/>
      <c r="BG6" s="595"/>
      <c r="BH6" s="595"/>
      <c r="BI6" s="595"/>
      <c r="BJ6" s="596"/>
      <c r="BK6" s="594"/>
      <c r="BL6" s="595"/>
      <c r="BM6" s="595"/>
      <c r="BN6" s="595"/>
      <c r="BO6" s="595"/>
      <c r="BP6" s="595"/>
      <c r="BQ6" s="595"/>
      <c r="BR6" s="595"/>
      <c r="BS6" s="595"/>
      <c r="BT6" s="599"/>
    </row>
    <row r="7" spans="1:88" s="2" customFormat="1" ht="6" hidden="1" customHeight="1" x14ac:dyDescent="0.2">
      <c r="A7" s="65"/>
      <c r="B7" s="410"/>
      <c r="C7" s="66"/>
      <c r="D7" s="67">
        <v>35480</v>
      </c>
      <c r="E7" s="411"/>
      <c r="F7" s="584"/>
      <c r="G7" s="584"/>
      <c r="H7" s="584"/>
      <c r="I7" s="584"/>
      <c r="J7" s="584"/>
      <c r="K7" s="584"/>
      <c r="L7" s="584"/>
      <c r="M7" s="584"/>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412"/>
    </row>
    <row r="8" spans="1:88" s="2" customFormat="1" ht="18" customHeight="1" x14ac:dyDescent="0.2">
      <c r="A8" s="422" t="s">
        <v>1864</v>
      </c>
      <c r="B8" s="422" t="s">
        <v>1748</v>
      </c>
      <c r="C8" s="404">
        <v>1</v>
      </c>
      <c r="D8" s="425">
        <v>1</v>
      </c>
      <c r="E8" s="405">
        <v>3723</v>
      </c>
      <c r="F8" s="558">
        <f>E8*12</f>
        <v>44676</v>
      </c>
      <c r="G8" s="558"/>
      <c r="H8" s="558"/>
      <c r="I8" s="558"/>
      <c r="J8" s="558"/>
      <c r="K8" s="558"/>
      <c r="L8" s="558"/>
      <c r="M8" s="558"/>
      <c r="N8" s="562"/>
      <c r="O8" s="562"/>
      <c r="P8" s="562"/>
      <c r="Q8" s="562"/>
      <c r="R8" s="562"/>
      <c r="S8" s="562"/>
      <c r="T8" s="562"/>
      <c r="U8" s="562"/>
      <c r="V8" s="562">
        <f>E8/30*5</f>
        <v>620.5</v>
      </c>
      <c r="W8" s="562"/>
      <c r="X8" s="562"/>
      <c r="Y8" s="562"/>
      <c r="Z8" s="562"/>
      <c r="AA8" s="562"/>
      <c r="AB8" s="562"/>
      <c r="AC8" s="562"/>
      <c r="AD8" s="562">
        <f>E8/30*50</f>
        <v>6205</v>
      </c>
      <c r="AE8" s="562"/>
      <c r="AF8" s="562"/>
      <c r="AG8" s="562"/>
      <c r="AH8" s="562"/>
      <c r="AI8" s="562"/>
      <c r="AJ8" s="562"/>
      <c r="AK8" s="562"/>
      <c r="AL8" s="562">
        <v>0</v>
      </c>
      <c r="AM8" s="562"/>
      <c r="AN8" s="562"/>
      <c r="AO8" s="562"/>
      <c r="AP8" s="562"/>
      <c r="AQ8" s="562"/>
      <c r="AR8" s="562"/>
      <c r="AS8" s="562"/>
      <c r="AT8" s="562">
        <v>0</v>
      </c>
      <c r="AU8" s="562"/>
      <c r="AV8" s="562"/>
      <c r="AW8" s="562"/>
      <c r="AX8" s="562"/>
      <c r="AY8" s="562"/>
      <c r="AZ8" s="562"/>
      <c r="BA8" s="562"/>
      <c r="BB8" s="562"/>
      <c r="BC8" s="562">
        <v>0</v>
      </c>
      <c r="BD8" s="562"/>
      <c r="BE8" s="562"/>
      <c r="BF8" s="562"/>
      <c r="BG8" s="562"/>
      <c r="BH8" s="562"/>
      <c r="BI8" s="562"/>
      <c r="BJ8" s="562"/>
      <c r="BK8" s="558">
        <f>F8+V8+AD8</f>
        <v>51501.5</v>
      </c>
      <c r="BL8" s="558"/>
      <c r="BM8" s="558"/>
      <c r="BN8" s="558"/>
      <c r="BO8" s="558"/>
      <c r="BP8" s="558"/>
      <c r="BQ8" s="558"/>
      <c r="BR8" s="558"/>
      <c r="BS8" s="558"/>
      <c r="BT8" s="563"/>
    </row>
    <row r="9" spans="1:88" s="2" customFormat="1" ht="18" customHeight="1" x14ac:dyDescent="0.2">
      <c r="A9" s="422" t="s">
        <v>1865</v>
      </c>
      <c r="B9" s="422" t="s">
        <v>1749</v>
      </c>
      <c r="C9" s="404">
        <v>1</v>
      </c>
      <c r="D9" s="425">
        <v>3</v>
      </c>
      <c r="E9" s="405">
        <v>16068</v>
      </c>
      <c r="F9" s="558">
        <f t="shared" ref="F9:F72" si="0">E9*12</f>
        <v>192816</v>
      </c>
      <c r="G9" s="558"/>
      <c r="H9" s="558"/>
      <c r="I9" s="558"/>
      <c r="J9" s="558"/>
      <c r="K9" s="558"/>
      <c r="L9" s="558"/>
      <c r="M9" s="558"/>
      <c r="N9" s="562"/>
      <c r="O9" s="562"/>
      <c r="P9" s="562"/>
      <c r="Q9" s="562"/>
      <c r="R9" s="562"/>
      <c r="S9" s="562"/>
      <c r="T9" s="562"/>
      <c r="U9" s="562"/>
      <c r="V9" s="562">
        <f>E9/30*5</f>
        <v>2678</v>
      </c>
      <c r="W9" s="562"/>
      <c r="X9" s="562"/>
      <c r="Y9" s="562"/>
      <c r="Z9" s="562"/>
      <c r="AA9" s="562"/>
      <c r="AB9" s="562"/>
      <c r="AC9" s="562"/>
      <c r="AD9" s="562">
        <f>E9/30*50</f>
        <v>26780</v>
      </c>
      <c r="AE9" s="562"/>
      <c r="AF9" s="562"/>
      <c r="AG9" s="562"/>
      <c r="AH9" s="562"/>
      <c r="AI9" s="562"/>
      <c r="AJ9" s="562"/>
      <c r="AK9" s="562"/>
      <c r="AL9" s="562">
        <v>0</v>
      </c>
      <c r="AM9" s="562"/>
      <c r="AN9" s="562"/>
      <c r="AO9" s="562"/>
      <c r="AP9" s="562"/>
      <c r="AQ9" s="562"/>
      <c r="AR9" s="562"/>
      <c r="AS9" s="562"/>
      <c r="AT9" s="562">
        <v>0</v>
      </c>
      <c r="AU9" s="562"/>
      <c r="AV9" s="562"/>
      <c r="AW9" s="562"/>
      <c r="AX9" s="562"/>
      <c r="AY9" s="562"/>
      <c r="AZ9" s="562"/>
      <c r="BA9" s="562"/>
      <c r="BB9" s="562"/>
      <c r="BC9" s="562">
        <v>0</v>
      </c>
      <c r="BD9" s="562"/>
      <c r="BE9" s="562"/>
      <c r="BF9" s="562"/>
      <c r="BG9" s="562"/>
      <c r="BH9" s="562"/>
      <c r="BI9" s="562"/>
      <c r="BJ9" s="562"/>
      <c r="BK9" s="558">
        <f>F9+V9+AD9</f>
        <v>222274</v>
      </c>
      <c r="BL9" s="558"/>
      <c r="BM9" s="558"/>
      <c r="BN9" s="558"/>
      <c r="BO9" s="558"/>
      <c r="BP9" s="558"/>
      <c r="BQ9" s="558"/>
      <c r="BR9" s="558"/>
      <c r="BS9" s="558"/>
      <c r="BT9" s="563"/>
    </row>
    <row r="10" spans="1:88" s="2" customFormat="1" ht="18" customHeight="1" x14ac:dyDescent="0.2">
      <c r="A10" s="422" t="s">
        <v>1866</v>
      </c>
      <c r="B10" s="422" t="s">
        <v>1750</v>
      </c>
      <c r="C10" s="404">
        <v>1</v>
      </c>
      <c r="D10" s="425">
        <v>1</v>
      </c>
      <c r="E10" s="405">
        <v>5468</v>
      </c>
      <c r="F10" s="558">
        <f t="shared" si="0"/>
        <v>65616</v>
      </c>
      <c r="G10" s="558"/>
      <c r="H10" s="558"/>
      <c r="I10" s="558"/>
      <c r="J10" s="558"/>
      <c r="K10" s="558"/>
      <c r="L10" s="558"/>
      <c r="M10" s="558"/>
      <c r="N10" s="562">
        <v>0</v>
      </c>
      <c r="O10" s="562"/>
      <c r="P10" s="562"/>
      <c r="Q10" s="562"/>
      <c r="R10" s="562"/>
      <c r="S10" s="562"/>
      <c r="T10" s="562"/>
      <c r="U10" s="562"/>
      <c r="V10" s="562">
        <f>E10/30*5</f>
        <v>911.33333333333337</v>
      </c>
      <c r="W10" s="562"/>
      <c r="X10" s="562"/>
      <c r="Y10" s="562"/>
      <c r="Z10" s="562"/>
      <c r="AA10" s="562"/>
      <c r="AB10" s="562"/>
      <c r="AC10" s="562"/>
      <c r="AD10" s="562">
        <f>E10/30*50</f>
        <v>9113.3333333333339</v>
      </c>
      <c r="AE10" s="562"/>
      <c r="AF10" s="562"/>
      <c r="AG10" s="562"/>
      <c r="AH10" s="562"/>
      <c r="AI10" s="562"/>
      <c r="AJ10" s="562"/>
      <c r="AK10" s="562"/>
      <c r="AL10" s="562">
        <v>0</v>
      </c>
      <c r="AM10" s="562"/>
      <c r="AN10" s="562"/>
      <c r="AO10" s="562"/>
      <c r="AP10" s="562"/>
      <c r="AQ10" s="562"/>
      <c r="AR10" s="562"/>
      <c r="AS10" s="562"/>
      <c r="AT10" s="562">
        <v>0</v>
      </c>
      <c r="AU10" s="562"/>
      <c r="AV10" s="562"/>
      <c r="AW10" s="562"/>
      <c r="AX10" s="562"/>
      <c r="AY10" s="562"/>
      <c r="AZ10" s="562"/>
      <c r="BA10" s="562"/>
      <c r="BB10" s="562"/>
      <c r="BC10" s="562">
        <v>0</v>
      </c>
      <c r="BD10" s="562"/>
      <c r="BE10" s="562"/>
      <c r="BF10" s="562"/>
      <c r="BG10" s="562"/>
      <c r="BH10" s="562"/>
      <c r="BI10" s="562"/>
      <c r="BJ10" s="562"/>
      <c r="BK10" s="558">
        <f>F10+V10+AD10</f>
        <v>75640.666666666657</v>
      </c>
      <c r="BL10" s="558"/>
      <c r="BM10" s="558"/>
      <c r="BN10" s="558"/>
      <c r="BO10" s="558"/>
      <c r="BP10" s="558"/>
      <c r="BQ10" s="558"/>
      <c r="BR10" s="558"/>
      <c r="BS10" s="558"/>
      <c r="BT10" s="563"/>
    </row>
    <row r="11" spans="1:88" s="2" customFormat="1" ht="24" customHeight="1" x14ac:dyDescent="0.2">
      <c r="A11" s="422" t="s">
        <v>1867</v>
      </c>
      <c r="B11" s="422" t="s">
        <v>2014</v>
      </c>
      <c r="C11" s="404">
        <v>1</v>
      </c>
      <c r="D11" s="425">
        <v>10</v>
      </c>
      <c r="E11" s="405">
        <v>60000</v>
      </c>
      <c r="F11" s="558">
        <f t="shared" si="0"/>
        <v>720000</v>
      </c>
      <c r="G11" s="558"/>
      <c r="H11" s="558"/>
      <c r="I11" s="558"/>
      <c r="J11" s="558"/>
      <c r="K11" s="558"/>
      <c r="L11" s="558"/>
      <c r="M11" s="558"/>
      <c r="N11" s="562">
        <v>0</v>
      </c>
      <c r="O11" s="562"/>
      <c r="P11" s="562"/>
      <c r="Q11" s="562"/>
      <c r="R11" s="562"/>
      <c r="S11" s="562"/>
      <c r="T11" s="562"/>
      <c r="U11" s="562"/>
      <c r="V11" s="562">
        <f>E11/30*5</f>
        <v>10000</v>
      </c>
      <c r="W11" s="562"/>
      <c r="X11" s="562"/>
      <c r="Y11" s="562"/>
      <c r="Z11" s="562"/>
      <c r="AA11" s="562"/>
      <c r="AB11" s="562"/>
      <c r="AC11" s="562"/>
      <c r="AD11" s="562">
        <f t="shared" ref="AD11:AD74" si="1">E11/30*50</f>
        <v>100000</v>
      </c>
      <c r="AE11" s="562"/>
      <c r="AF11" s="562"/>
      <c r="AG11" s="562"/>
      <c r="AH11" s="562"/>
      <c r="AI11" s="562"/>
      <c r="AJ11" s="562"/>
      <c r="AK11" s="562"/>
      <c r="AL11" s="562">
        <v>0</v>
      </c>
      <c r="AM11" s="562"/>
      <c r="AN11" s="562"/>
      <c r="AO11" s="562"/>
      <c r="AP11" s="562"/>
      <c r="AQ11" s="562"/>
      <c r="AR11" s="562"/>
      <c r="AS11" s="562"/>
      <c r="AT11" s="562">
        <v>0</v>
      </c>
      <c r="AU11" s="562"/>
      <c r="AV11" s="562"/>
      <c r="AW11" s="562"/>
      <c r="AX11" s="562"/>
      <c r="AY11" s="562"/>
      <c r="AZ11" s="562"/>
      <c r="BA11" s="562"/>
      <c r="BB11" s="562"/>
      <c r="BC11" s="562">
        <v>0</v>
      </c>
      <c r="BD11" s="562"/>
      <c r="BE11" s="562"/>
      <c r="BF11" s="562"/>
      <c r="BG11" s="562"/>
      <c r="BH11" s="562"/>
      <c r="BI11" s="562"/>
      <c r="BJ11" s="562"/>
      <c r="BK11" s="558">
        <f t="shared" ref="BK11:BK74" si="2">F11+V11+AD11</f>
        <v>830000</v>
      </c>
      <c r="BL11" s="558"/>
      <c r="BM11" s="558"/>
      <c r="BN11" s="558"/>
      <c r="BO11" s="558"/>
      <c r="BP11" s="558"/>
      <c r="BQ11" s="558"/>
      <c r="BR11" s="558"/>
      <c r="BS11" s="558"/>
      <c r="BT11" s="563"/>
    </row>
    <row r="12" spans="1:88" s="2" customFormat="1" ht="28.5" customHeight="1" x14ac:dyDescent="0.2">
      <c r="A12" s="422" t="s">
        <v>1868</v>
      </c>
      <c r="B12" s="422" t="s">
        <v>1748</v>
      </c>
      <c r="C12" s="404">
        <v>1</v>
      </c>
      <c r="D12" s="425">
        <v>3</v>
      </c>
      <c r="E12" s="405">
        <v>18180</v>
      </c>
      <c r="F12" s="558">
        <f t="shared" si="0"/>
        <v>218160</v>
      </c>
      <c r="G12" s="558"/>
      <c r="H12" s="558"/>
      <c r="I12" s="558"/>
      <c r="J12" s="558"/>
      <c r="K12" s="558"/>
      <c r="L12" s="558"/>
      <c r="M12" s="558"/>
      <c r="N12" s="559">
        <v>0</v>
      </c>
      <c r="O12" s="560"/>
      <c r="P12" s="560"/>
      <c r="Q12" s="560"/>
      <c r="R12" s="560"/>
      <c r="S12" s="560"/>
      <c r="T12" s="560"/>
      <c r="U12" s="561"/>
      <c r="V12" s="562">
        <f t="shared" ref="V12:V75" si="3">E12/30*5</f>
        <v>3030</v>
      </c>
      <c r="W12" s="562"/>
      <c r="X12" s="562"/>
      <c r="Y12" s="562"/>
      <c r="Z12" s="562"/>
      <c r="AA12" s="562"/>
      <c r="AB12" s="562"/>
      <c r="AC12" s="562"/>
      <c r="AD12" s="562">
        <f t="shared" si="1"/>
        <v>30300</v>
      </c>
      <c r="AE12" s="562"/>
      <c r="AF12" s="562"/>
      <c r="AG12" s="562"/>
      <c r="AH12" s="562"/>
      <c r="AI12" s="562"/>
      <c r="AJ12" s="562"/>
      <c r="AK12" s="562"/>
      <c r="AL12" s="562">
        <v>0</v>
      </c>
      <c r="AM12" s="562"/>
      <c r="AN12" s="562"/>
      <c r="AO12" s="562"/>
      <c r="AP12" s="562"/>
      <c r="AQ12" s="562"/>
      <c r="AR12" s="562"/>
      <c r="AS12" s="562"/>
      <c r="AT12" s="562">
        <v>0</v>
      </c>
      <c r="AU12" s="562"/>
      <c r="AV12" s="562"/>
      <c r="AW12" s="562"/>
      <c r="AX12" s="562"/>
      <c r="AY12" s="562"/>
      <c r="AZ12" s="562"/>
      <c r="BA12" s="562"/>
      <c r="BB12" s="562"/>
      <c r="BC12" s="562">
        <v>0</v>
      </c>
      <c r="BD12" s="562"/>
      <c r="BE12" s="562"/>
      <c r="BF12" s="562"/>
      <c r="BG12" s="562"/>
      <c r="BH12" s="562"/>
      <c r="BI12" s="562"/>
      <c r="BJ12" s="562"/>
      <c r="BK12" s="558">
        <f t="shared" si="2"/>
        <v>251490</v>
      </c>
      <c r="BL12" s="558"/>
      <c r="BM12" s="558"/>
      <c r="BN12" s="558"/>
      <c r="BO12" s="558"/>
      <c r="BP12" s="558"/>
      <c r="BQ12" s="558"/>
      <c r="BR12" s="558"/>
      <c r="BS12" s="558"/>
      <c r="BT12" s="563"/>
      <c r="CJ12" s="79"/>
    </row>
    <row r="13" spans="1:88" s="2" customFormat="1" ht="24" customHeight="1" x14ac:dyDescent="0.2">
      <c r="A13" s="422" t="s">
        <v>1869</v>
      </c>
      <c r="B13" s="422" t="s">
        <v>1753</v>
      </c>
      <c r="C13" s="404">
        <v>1</v>
      </c>
      <c r="D13" s="425">
        <v>10</v>
      </c>
      <c r="E13" s="405">
        <v>61800</v>
      </c>
      <c r="F13" s="558">
        <f t="shared" si="0"/>
        <v>741600</v>
      </c>
      <c r="G13" s="558"/>
      <c r="H13" s="558"/>
      <c r="I13" s="558"/>
      <c r="J13" s="558"/>
      <c r="K13" s="558"/>
      <c r="L13" s="558"/>
      <c r="M13" s="558"/>
      <c r="N13" s="559">
        <v>0</v>
      </c>
      <c r="O13" s="560"/>
      <c r="P13" s="560"/>
      <c r="Q13" s="560"/>
      <c r="R13" s="560"/>
      <c r="S13" s="560"/>
      <c r="T13" s="560"/>
      <c r="U13" s="561"/>
      <c r="V13" s="562">
        <f t="shared" si="3"/>
        <v>10300</v>
      </c>
      <c r="W13" s="562"/>
      <c r="X13" s="562"/>
      <c r="Y13" s="562"/>
      <c r="Z13" s="562"/>
      <c r="AA13" s="562"/>
      <c r="AB13" s="562"/>
      <c r="AC13" s="562"/>
      <c r="AD13" s="562">
        <f t="shared" si="1"/>
        <v>103000</v>
      </c>
      <c r="AE13" s="562"/>
      <c r="AF13" s="562"/>
      <c r="AG13" s="562"/>
      <c r="AH13" s="562"/>
      <c r="AI13" s="562"/>
      <c r="AJ13" s="562"/>
      <c r="AK13" s="562"/>
      <c r="AL13" s="562">
        <v>0</v>
      </c>
      <c r="AM13" s="562"/>
      <c r="AN13" s="562"/>
      <c r="AO13" s="562"/>
      <c r="AP13" s="562"/>
      <c r="AQ13" s="562"/>
      <c r="AR13" s="562"/>
      <c r="AS13" s="562"/>
      <c r="AT13" s="562">
        <v>0</v>
      </c>
      <c r="AU13" s="562"/>
      <c r="AV13" s="562"/>
      <c r="AW13" s="562"/>
      <c r="AX13" s="562"/>
      <c r="AY13" s="562"/>
      <c r="AZ13" s="562"/>
      <c r="BA13" s="562"/>
      <c r="BB13" s="562"/>
      <c r="BC13" s="562">
        <v>0</v>
      </c>
      <c r="BD13" s="562"/>
      <c r="BE13" s="562"/>
      <c r="BF13" s="562"/>
      <c r="BG13" s="562"/>
      <c r="BH13" s="562"/>
      <c r="BI13" s="562"/>
      <c r="BJ13" s="562"/>
      <c r="BK13" s="558">
        <f t="shared" si="2"/>
        <v>854900</v>
      </c>
      <c r="BL13" s="558"/>
      <c r="BM13" s="558"/>
      <c r="BN13" s="558"/>
      <c r="BO13" s="558"/>
      <c r="BP13" s="558"/>
      <c r="BQ13" s="558"/>
      <c r="BR13" s="558"/>
      <c r="BS13" s="558"/>
      <c r="BT13" s="563"/>
      <c r="CJ13" s="79"/>
    </row>
    <row r="14" spans="1:88" s="2" customFormat="1" ht="18" customHeight="1" x14ac:dyDescent="0.2">
      <c r="A14" s="422" t="s">
        <v>1869</v>
      </c>
      <c r="B14" s="422" t="s">
        <v>1748</v>
      </c>
      <c r="C14" s="404">
        <v>1</v>
      </c>
      <c r="D14" s="425">
        <v>1</v>
      </c>
      <c r="E14" s="405">
        <v>6180</v>
      </c>
      <c r="F14" s="558">
        <f t="shared" si="0"/>
        <v>74160</v>
      </c>
      <c r="G14" s="558"/>
      <c r="H14" s="558"/>
      <c r="I14" s="558"/>
      <c r="J14" s="558"/>
      <c r="K14" s="558"/>
      <c r="L14" s="558"/>
      <c r="M14" s="558"/>
      <c r="N14" s="577">
        <v>0</v>
      </c>
      <c r="O14" s="578"/>
      <c r="P14" s="578"/>
      <c r="Q14" s="578"/>
      <c r="R14" s="578"/>
      <c r="S14" s="578"/>
      <c r="T14" s="578"/>
      <c r="U14" s="579"/>
      <c r="V14" s="562">
        <f t="shared" si="3"/>
        <v>1030</v>
      </c>
      <c r="W14" s="562"/>
      <c r="X14" s="562"/>
      <c r="Y14" s="562"/>
      <c r="Z14" s="562"/>
      <c r="AA14" s="562"/>
      <c r="AB14" s="562"/>
      <c r="AC14" s="562"/>
      <c r="AD14" s="562">
        <f t="shared" si="1"/>
        <v>10300</v>
      </c>
      <c r="AE14" s="562"/>
      <c r="AF14" s="562"/>
      <c r="AG14" s="562"/>
      <c r="AH14" s="562"/>
      <c r="AI14" s="562"/>
      <c r="AJ14" s="562"/>
      <c r="AK14" s="562"/>
      <c r="AL14" s="562">
        <v>0</v>
      </c>
      <c r="AM14" s="562"/>
      <c r="AN14" s="562"/>
      <c r="AO14" s="562"/>
      <c r="AP14" s="562"/>
      <c r="AQ14" s="562"/>
      <c r="AR14" s="562"/>
      <c r="AS14" s="562"/>
      <c r="AT14" s="562">
        <v>0</v>
      </c>
      <c r="AU14" s="562"/>
      <c r="AV14" s="562"/>
      <c r="AW14" s="562"/>
      <c r="AX14" s="562"/>
      <c r="AY14" s="562"/>
      <c r="AZ14" s="562"/>
      <c r="BA14" s="562"/>
      <c r="BB14" s="562"/>
      <c r="BC14" s="562">
        <v>0</v>
      </c>
      <c r="BD14" s="562"/>
      <c r="BE14" s="562"/>
      <c r="BF14" s="562"/>
      <c r="BG14" s="562"/>
      <c r="BH14" s="562"/>
      <c r="BI14" s="562"/>
      <c r="BJ14" s="562"/>
      <c r="BK14" s="558">
        <f t="shared" si="2"/>
        <v>85490</v>
      </c>
      <c r="BL14" s="558"/>
      <c r="BM14" s="558"/>
      <c r="BN14" s="558"/>
      <c r="BO14" s="558"/>
      <c r="BP14" s="558"/>
      <c r="BQ14" s="558"/>
      <c r="BR14" s="558"/>
      <c r="BS14" s="558"/>
      <c r="BT14" s="563"/>
      <c r="CJ14" s="80"/>
    </row>
    <row r="15" spans="1:88" s="2" customFormat="1" ht="27" customHeight="1" x14ac:dyDescent="0.2">
      <c r="A15" s="422" t="s">
        <v>1869</v>
      </c>
      <c r="B15" s="422" t="s">
        <v>2015</v>
      </c>
      <c r="C15" s="404">
        <v>1</v>
      </c>
      <c r="D15" s="425">
        <v>10</v>
      </c>
      <c r="E15" s="405">
        <v>61800</v>
      </c>
      <c r="F15" s="558">
        <f t="shared" si="0"/>
        <v>741600</v>
      </c>
      <c r="G15" s="558"/>
      <c r="H15" s="558"/>
      <c r="I15" s="558"/>
      <c r="J15" s="558"/>
      <c r="K15" s="558"/>
      <c r="L15" s="558"/>
      <c r="M15" s="558"/>
      <c r="N15" s="574">
        <v>0</v>
      </c>
      <c r="O15" s="575"/>
      <c r="P15" s="575"/>
      <c r="Q15" s="575"/>
      <c r="R15" s="575"/>
      <c r="S15" s="575"/>
      <c r="T15" s="575"/>
      <c r="U15" s="576"/>
      <c r="V15" s="562">
        <f t="shared" si="3"/>
        <v>10300</v>
      </c>
      <c r="W15" s="562"/>
      <c r="X15" s="562"/>
      <c r="Y15" s="562"/>
      <c r="Z15" s="562"/>
      <c r="AA15" s="562"/>
      <c r="AB15" s="562"/>
      <c r="AC15" s="562"/>
      <c r="AD15" s="562">
        <f t="shared" si="1"/>
        <v>103000</v>
      </c>
      <c r="AE15" s="562"/>
      <c r="AF15" s="562"/>
      <c r="AG15" s="562"/>
      <c r="AH15" s="562"/>
      <c r="AI15" s="562"/>
      <c r="AJ15" s="562"/>
      <c r="AK15" s="562"/>
      <c r="AL15" s="562">
        <v>0</v>
      </c>
      <c r="AM15" s="562"/>
      <c r="AN15" s="562"/>
      <c r="AO15" s="562"/>
      <c r="AP15" s="562"/>
      <c r="AQ15" s="562"/>
      <c r="AR15" s="562"/>
      <c r="AS15" s="562"/>
      <c r="AT15" s="562">
        <v>0</v>
      </c>
      <c r="AU15" s="562"/>
      <c r="AV15" s="562"/>
      <c r="AW15" s="562"/>
      <c r="AX15" s="562"/>
      <c r="AY15" s="562"/>
      <c r="AZ15" s="562"/>
      <c r="BA15" s="562"/>
      <c r="BB15" s="562"/>
      <c r="BC15" s="562">
        <v>0</v>
      </c>
      <c r="BD15" s="562"/>
      <c r="BE15" s="562"/>
      <c r="BF15" s="562"/>
      <c r="BG15" s="562"/>
      <c r="BH15" s="562"/>
      <c r="BI15" s="562"/>
      <c r="BJ15" s="562"/>
      <c r="BK15" s="558">
        <f t="shared" si="2"/>
        <v>854900</v>
      </c>
      <c r="BL15" s="558"/>
      <c r="BM15" s="558"/>
      <c r="BN15" s="558"/>
      <c r="BO15" s="558"/>
      <c r="BP15" s="558"/>
      <c r="BQ15" s="558"/>
      <c r="BR15" s="558"/>
      <c r="BS15" s="558"/>
      <c r="BT15" s="563"/>
    </row>
    <row r="16" spans="1:88" s="2" customFormat="1" ht="24.75" customHeight="1" x14ac:dyDescent="0.2">
      <c r="A16" s="422" t="s">
        <v>1870</v>
      </c>
      <c r="B16" s="422" t="s">
        <v>1751</v>
      </c>
      <c r="C16" s="404">
        <v>1</v>
      </c>
      <c r="D16" s="425">
        <v>5</v>
      </c>
      <c r="E16" s="405">
        <v>30900</v>
      </c>
      <c r="F16" s="558">
        <f t="shared" si="0"/>
        <v>370800</v>
      </c>
      <c r="G16" s="558"/>
      <c r="H16" s="558"/>
      <c r="I16" s="558"/>
      <c r="J16" s="558"/>
      <c r="K16" s="558"/>
      <c r="L16" s="558"/>
      <c r="M16" s="558"/>
      <c r="N16" s="574">
        <v>0</v>
      </c>
      <c r="O16" s="575"/>
      <c r="P16" s="575"/>
      <c r="Q16" s="575"/>
      <c r="R16" s="575"/>
      <c r="S16" s="575"/>
      <c r="T16" s="575"/>
      <c r="U16" s="576"/>
      <c r="V16" s="562">
        <f t="shared" si="3"/>
        <v>5150</v>
      </c>
      <c r="W16" s="562"/>
      <c r="X16" s="562"/>
      <c r="Y16" s="562"/>
      <c r="Z16" s="562"/>
      <c r="AA16" s="562"/>
      <c r="AB16" s="562"/>
      <c r="AC16" s="562"/>
      <c r="AD16" s="562">
        <f t="shared" si="1"/>
        <v>51500</v>
      </c>
      <c r="AE16" s="562"/>
      <c r="AF16" s="562"/>
      <c r="AG16" s="562"/>
      <c r="AH16" s="562"/>
      <c r="AI16" s="562"/>
      <c r="AJ16" s="562"/>
      <c r="AK16" s="562"/>
      <c r="AL16" s="562">
        <v>0</v>
      </c>
      <c r="AM16" s="562"/>
      <c r="AN16" s="562"/>
      <c r="AO16" s="562"/>
      <c r="AP16" s="562"/>
      <c r="AQ16" s="562"/>
      <c r="AR16" s="562"/>
      <c r="AS16" s="562"/>
      <c r="AT16" s="562">
        <v>0</v>
      </c>
      <c r="AU16" s="562"/>
      <c r="AV16" s="562"/>
      <c r="AW16" s="562"/>
      <c r="AX16" s="562"/>
      <c r="AY16" s="562"/>
      <c r="AZ16" s="562"/>
      <c r="BA16" s="562"/>
      <c r="BB16" s="562"/>
      <c r="BC16" s="562">
        <v>0</v>
      </c>
      <c r="BD16" s="562"/>
      <c r="BE16" s="562"/>
      <c r="BF16" s="562"/>
      <c r="BG16" s="562"/>
      <c r="BH16" s="562"/>
      <c r="BI16" s="562"/>
      <c r="BJ16" s="562"/>
      <c r="BK16" s="558">
        <f t="shared" si="2"/>
        <v>427450</v>
      </c>
      <c r="BL16" s="558"/>
      <c r="BM16" s="558"/>
      <c r="BN16" s="558"/>
      <c r="BO16" s="558"/>
      <c r="BP16" s="558"/>
      <c r="BQ16" s="558"/>
      <c r="BR16" s="558"/>
      <c r="BS16" s="558"/>
      <c r="BT16" s="563"/>
    </row>
    <row r="17" spans="1:88" s="2" customFormat="1" ht="27.75" customHeight="1" x14ac:dyDescent="0.2">
      <c r="A17" s="422" t="s">
        <v>1870</v>
      </c>
      <c r="B17" s="422" t="s">
        <v>1754</v>
      </c>
      <c r="C17" s="404">
        <v>1</v>
      </c>
      <c r="D17" s="425">
        <v>5</v>
      </c>
      <c r="E17" s="405">
        <v>30900</v>
      </c>
      <c r="F17" s="558">
        <f t="shared" si="0"/>
        <v>370800</v>
      </c>
      <c r="G17" s="558"/>
      <c r="H17" s="558"/>
      <c r="I17" s="558"/>
      <c r="J17" s="558"/>
      <c r="K17" s="558"/>
      <c r="L17" s="558"/>
      <c r="M17" s="558"/>
      <c r="N17" s="559">
        <v>0</v>
      </c>
      <c r="O17" s="560"/>
      <c r="P17" s="560"/>
      <c r="Q17" s="560"/>
      <c r="R17" s="560"/>
      <c r="S17" s="560"/>
      <c r="T17" s="560"/>
      <c r="U17" s="561"/>
      <c r="V17" s="562">
        <f t="shared" si="3"/>
        <v>5150</v>
      </c>
      <c r="W17" s="562"/>
      <c r="X17" s="562"/>
      <c r="Y17" s="562"/>
      <c r="Z17" s="562"/>
      <c r="AA17" s="562"/>
      <c r="AB17" s="562"/>
      <c r="AC17" s="562"/>
      <c r="AD17" s="562">
        <f t="shared" si="1"/>
        <v>51500</v>
      </c>
      <c r="AE17" s="562"/>
      <c r="AF17" s="562"/>
      <c r="AG17" s="562"/>
      <c r="AH17" s="562"/>
      <c r="AI17" s="562"/>
      <c r="AJ17" s="562"/>
      <c r="AK17" s="562"/>
      <c r="AL17" s="562">
        <v>0</v>
      </c>
      <c r="AM17" s="562"/>
      <c r="AN17" s="562"/>
      <c r="AO17" s="562"/>
      <c r="AP17" s="562"/>
      <c r="AQ17" s="562"/>
      <c r="AR17" s="562"/>
      <c r="AS17" s="562"/>
      <c r="AT17" s="562">
        <v>0</v>
      </c>
      <c r="AU17" s="562"/>
      <c r="AV17" s="562"/>
      <c r="AW17" s="562"/>
      <c r="AX17" s="562"/>
      <c r="AY17" s="562"/>
      <c r="AZ17" s="562"/>
      <c r="BA17" s="562"/>
      <c r="BB17" s="562"/>
      <c r="BC17" s="562">
        <v>0</v>
      </c>
      <c r="BD17" s="562"/>
      <c r="BE17" s="562"/>
      <c r="BF17" s="562"/>
      <c r="BG17" s="562"/>
      <c r="BH17" s="562"/>
      <c r="BI17" s="562"/>
      <c r="BJ17" s="562"/>
      <c r="BK17" s="558">
        <f t="shared" si="2"/>
        <v>427450</v>
      </c>
      <c r="BL17" s="558"/>
      <c r="BM17" s="558"/>
      <c r="BN17" s="558"/>
      <c r="BO17" s="558"/>
      <c r="BP17" s="558"/>
      <c r="BQ17" s="558"/>
      <c r="BR17" s="558"/>
      <c r="BS17" s="558"/>
      <c r="BT17" s="563"/>
    </row>
    <row r="18" spans="1:88" s="2" customFormat="1" ht="30" customHeight="1" x14ac:dyDescent="0.2">
      <c r="A18" s="422" t="s">
        <v>1870</v>
      </c>
      <c r="B18" s="422" t="s">
        <v>1756</v>
      </c>
      <c r="C18" s="404">
        <v>1</v>
      </c>
      <c r="D18" s="425">
        <v>12</v>
      </c>
      <c r="E18" s="405">
        <v>74160</v>
      </c>
      <c r="F18" s="558">
        <f t="shared" si="0"/>
        <v>889920</v>
      </c>
      <c r="G18" s="558"/>
      <c r="H18" s="558"/>
      <c r="I18" s="558"/>
      <c r="J18" s="558"/>
      <c r="K18" s="558"/>
      <c r="L18" s="558"/>
      <c r="M18" s="558"/>
      <c r="N18" s="559">
        <v>0</v>
      </c>
      <c r="O18" s="560"/>
      <c r="P18" s="560"/>
      <c r="Q18" s="560"/>
      <c r="R18" s="560"/>
      <c r="S18" s="560"/>
      <c r="T18" s="560"/>
      <c r="U18" s="561"/>
      <c r="V18" s="562">
        <f t="shared" si="3"/>
        <v>12360</v>
      </c>
      <c r="W18" s="562"/>
      <c r="X18" s="562"/>
      <c r="Y18" s="562"/>
      <c r="Z18" s="562"/>
      <c r="AA18" s="562"/>
      <c r="AB18" s="562"/>
      <c r="AC18" s="562"/>
      <c r="AD18" s="562">
        <f t="shared" si="1"/>
        <v>123600</v>
      </c>
      <c r="AE18" s="562"/>
      <c r="AF18" s="562"/>
      <c r="AG18" s="562"/>
      <c r="AH18" s="562"/>
      <c r="AI18" s="562"/>
      <c r="AJ18" s="562"/>
      <c r="AK18" s="562"/>
      <c r="AL18" s="562">
        <v>0</v>
      </c>
      <c r="AM18" s="562"/>
      <c r="AN18" s="562"/>
      <c r="AO18" s="562"/>
      <c r="AP18" s="562"/>
      <c r="AQ18" s="562"/>
      <c r="AR18" s="562"/>
      <c r="AS18" s="562"/>
      <c r="AT18" s="562">
        <v>0</v>
      </c>
      <c r="AU18" s="562"/>
      <c r="AV18" s="562"/>
      <c r="AW18" s="562"/>
      <c r="AX18" s="562"/>
      <c r="AY18" s="562"/>
      <c r="AZ18" s="562"/>
      <c r="BA18" s="562"/>
      <c r="BB18" s="562"/>
      <c r="BC18" s="562">
        <v>0</v>
      </c>
      <c r="BD18" s="562"/>
      <c r="BE18" s="562"/>
      <c r="BF18" s="562"/>
      <c r="BG18" s="562"/>
      <c r="BH18" s="562"/>
      <c r="BI18" s="562"/>
      <c r="BJ18" s="562"/>
      <c r="BK18" s="558">
        <f t="shared" si="2"/>
        <v>1025880</v>
      </c>
      <c r="BL18" s="558"/>
      <c r="BM18" s="558"/>
      <c r="BN18" s="558"/>
      <c r="BO18" s="558"/>
      <c r="BP18" s="558"/>
      <c r="BQ18" s="558"/>
      <c r="BR18" s="558"/>
      <c r="BS18" s="558"/>
      <c r="BT18" s="563"/>
    </row>
    <row r="19" spans="1:88" s="2" customFormat="1" ht="23.25" customHeight="1" x14ac:dyDescent="0.2">
      <c r="A19" s="422" t="s">
        <v>1871</v>
      </c>
      <c r="B19" s="422" t="s">
        <v>1748</v>
      </c>
      <c r="C19" s="404">
        <v>1</v>
      </c>
      <c r="D19" s="425">
        <v>1</v>
      </c>
      <c r="E19" s="405">
        <v>6180</v>
      </c>
      <c r="F19" s="558">
        <f t="shared" si="0"/>
        <v>74160</v>
      </c>
      <c r="G19" s="558"/>
      <c r="H19" s="558"/>
      <c r="I19" s="558"/>
      <c r="J19" s="558"/>
      <c r="K19" s="558"/>
      <c r="L19" s="558"/>
      <c r="M19" s="558"/>
      <c r="N19" s="559">
        <v>0</v>
      </c>
      <c r="O19" s="560"/>
      <c r="P19" s="560"/>
      <c r="Q19" s="560"/>
      <c r="R19" s="560"/>
      <c r="S19" s="560"/>
      <c r="T19" s="560"/>
      <c r="U19" s="561"/>
      <c r="V19" s="562">
        <f t="shared" si="3"/>
        <v>1030</v>
      </c>
      <c r="W19" s="562"/>
      <c r="X19" s="562"/>
      <c r="Y19" s="562"/>
      <c r="Z19" s="562"/>
      <c r="AA19" s="562"/>
      <c r="AB19" s="562"/>
      <c r="AC19" s="562"/>
      <c r="AD19" s="562">
        <f t="shared" si="1"/>
        <v>10300</v>
      </c>
      <c r="AE19" s="562"/>
      <c r="AF19" s="562"/>
      <c r="AG19" s="562"/>
      <c r="AH19" s="562"/>
      <c r="AI19" s="562"/>
      <c r="AJ19" s="562"/>
      <c r="AK19" s="562"/>
      <c r="AL19" s="562">
        <v>0</v>
      </c>
      <c r="AM19" s="562"/>
      <c r="AN19" s="562"/>
      <c r="AO19" s="562"/>
      <c r="AP19" s="562"/>
      <c r="AQ19" s="562"/>
      <c r="AR19" s="562"/>
      <c r="AS19" s="562"/>
      <c r="AT19" s="562">
        <v>0</v>
      </c>
      <c r="AU19" s="562"/>
      <c r="AV19" s="562"/>
      <c r="AW19" s="562"/>
      <c r="AX19" s="562"/>
      <c r="AY19" s="562"/>
      <c r="AZ19" s="562"/>
      <c r="BA19" s="562"/>
      <c r="BB19" s="562"/>
      <c r="BC19" s="562">
        <v>0</v>
      </c>
      <c r="BD19" s="562"/>
      <c r="BE19" s="562"/>
      <c r="BF19" s="562"/>
      <c r="BG19" s="562"/>
      <c r="BH19" s="562"/>
      <c r="BI19" s="562"/>
      <c r="BJ19" s="562"/>
      <c r="BK19" s="558">
        <f t="shared" si="2"/>
        <v>85490</v>
      </c>
      <c r="BL19" s="558"/>
      <c r="BM19" s="558"/>
      <c r="BN19" s="558"/>
      <c r="BO19" s="558"/>
      <c r="BP19" s="558"/>
      <c r="BQ19" s="558"/>
      <c r="BR19" s="558"/>
      <c r="BS19" s="558"/>
      <c r="BT19" s="563"/>
    </row>
    <row r="20" spans="1:88" s="2" customFormat="1" ht="27" customHeight="1" x14ac:dyDescent="0.2">
      <c r="A20" s="422" t="s">
        <v>1871</v>
      </c>
      <c r="B20" s="422" t="s">
        <v>2014</v>
      </c>
      <c r="C20" s="404">
        <v>1</v>
      </c>
      <c r="D20" s="425">
        <v>1</v>
      </c>
      <c r="E20" s="405">
        <v>6180</v>
      </c>
      <c r="F20" s="558">
        <f t="shared" si="0"/>
        <v>74160</v>
      </c>
      <c r="G20" s="558"/>
      <c r="H20" s="558"/>
      <c r="I20" s="558"/>
      <c r="J20" s="558"/>
      <c r="K20" s="558"/>
      <c r="L20" s="558"/>
      <c r="M20" s="558"/>
      <c r="N20" s="559">
        <v>0</v>
      </c>
      <c r="O20" s="560"/>
      <c r="P20" s="560"/>
      <c r="Q20" s="560"/>
      <c r="R20" s="560"/>
      <c r="S20" s="560"/>
      <c r="T20" s="560"/>
      <c r="U20" s="561"/>
      <c r="V20" s="562">
        <f t="shared" si="3"/>
        <v>1030</v>
      </c>
      <c r="W20" s="562"/>
      <c r="X20" s="562"/>
      <c r="Y20" s="562"/>
      <c r="Z20" s="562"/>
      <c r="AA20" s="562"/>
      <c r="AB20" s="562"/>
      <c r="AC20" s="562"/>
      <c r="AD20" s="562">
        <f t="shared" si="1"/>
        <v>10300</v>
      </c>
      <c r="AE20" s="562"/>
      <c r="AF20" s="562"/>
      <c r="AG20" s="562"/>
      <c r="AH20" s="562"/>
      <c r="AI20" s="562"/>
      <c r="AJ20" s="562"/>
      <c r="AK20" s="562"/>
      <c r="AL20" s="562">
        <v>0</v>
      </c>
      <c r="AM20" s="562"/>
      <c r="AN20" s="562"/>
      <c r="AO20" s="562"/>
      <c r="AP20" s="562"/>
      <c r="AQ20" s="562"/>
      <c r="AR20" s="562"/>
      <c r="AS20" s="562"/>
      <c r="AT20" s="562">
        <v>0</v>
      </c>
      <c r="AU20" s="562"/>
      <c r="AV20" s="562"/>
      <c r="AW20" s="562"/>
      <c r="AX20" s="562"/>
      <c r="AY20" s="562"/>
      <c r="AZ20" s="562"/>
      <c r="BA20" s="562"/>
      <c r="BB20" s="562"/>
      <c r="BC20" s="562">
        <v>0</v>
      </c>
      <c r="BD20" s="562"/>
      <c r="BE20" s="562"/>
      <c r="BF20" s="562"/>
      <c r="BG20" s="562"/>
      <c r="BH20" s="562"/>
      <c r="BI20" s="562"/>
      <c r="BJ20" s="562"/>
      <c r="BK20" s="558">
        <f t="shared" si="2"/>
        <v>85490</v>
      </c>
      <c r="BL20" s="558"/>
      <c r="BM20" s="558"/>
      <c r="BN20" s="558"/>
      <c r="BO20" s="558"/>
      <c r="BP20" s="558"/>
      <c r="BQ20" s="558"/>
      <c r="BR20" s="558"/>
      <c r="BS20" s="558"/>
      <c r="BT20" s="563"/>
    </row>
    <row r="21" spans="1:88" s="2" customFormat="1" ht="18" customHeight="1" x14ac:dyDescent="0.2">
      <c r="A21" s="422" t="s">
        <v>1872</v>
      </c>
      <c r="B21" s="422" t="s">
        <v>1750</v>
      </c>
      <c r="C21" s="404">
        <v>1</v>
      </c>
      <c r="D21" s="425">
        <v>10</v>
      </c>
      <c r="E21" s="405">
        <v>61800</v>
      </c>
      <c r="F21" s="558">
        <f t="shared" si="0"/>
        <v>741600</v>
      </c>
      <c r="G21" s="558"/>
      <c r="H21" s="558"/>
      <c r="I21" s="558"/>
      <c r="J21" s="558"/>
      <c r="K21" s="558"/>
      <c r="L21" s="558"/>
      <c r="M21" s="558"/>
      <c r="N21" s="559">
        <v>0</v>
      </c>
      <c r="O21" s="560"/>
      <c r="P21" s="560"/>
      <c r="Q21" s="560"/>
      <c r="R21" s="560"/>
      <c r="S21" s="560"/>
      <c r="T21" s="560"/>
      <c r="U21" s="561"/>
      <c r="V21" s="562">
        <f t="shared" si="3"/>
        <v>10300</v>
      </c>
      <c r="W21" s="562"/>
      <c r="X21" s="562"/>
      <c r="Y21" s="562"/>
      <c r="Z21" s="562"/>
      <c r="AA21" s="562"/>
      <c r="AB21" s="562"/>
      <c r="AC21" s="562"/>
      <c r="AD21" s="562">
        <f t="shared" si="1"/>
        <v>103000</v>
      </c>
      <c r="AE21" s="562"/>
      <c r="AF21" s="562"/>
      <c r="AG21" s="562"/>
      <c r="AH21" s="562"/>
      <c r="AI21" s="562"/>
      <c r="AJ21" s="562"/>
      <c r="AK21" s="562"/>
      <c r="AL21" s="562">
        <v>0</v>
      </c>
      <c r="AM21" s="562"/>
      <c r="AN21" s="562"/>
      <c r="AO21" s="562"/>
      <c r="AP21" s="562"/>
      <c r="AQ21" s="562"/>
      <c r="AR21" s="562"/>
      <c r="AS21" s="562"/>
      <c r="AT21" s="562">
        <v>0</v>
      </c>
      <c r="AU21" s="562"/>
      <c r="AV21" s="562"/>
      <c r="AW21" s="562"/>
      <c r="AX21" s="562"/>
      <c r="AY21" s="562"/>
      <c r="AZ21" s="562"/>
      <c r="BA21" s="562"/>
      <c r="BB21" s="562"/>
      <c r="BC21" s="562">
        <v>0</v>
      </c>
      <c r="BD21" s="562"/>
      <c r="BE21" s="562"/>
      <c r="BF21" s="562"/>
      <c r="BG21" s="562"/>
      <c r="BH21" s="562"/>
      <c r="BI21" s="562"/>
      <c r="BJ21" s="562"/>
      <c r="BK21" s="558">
        <f t="shared" si="2"/>
        <v>854900</v>
      </c>
      <c r="BL21" s="558"/>
      <c r="BM21" s="558"/>
      <c r="BN21" s="558"/>
      <c r="BO21" s="558"/>
      <c r="BP21" s="558"/>
      <c r="BQ21" s="558"/>
      <c r="BR21" s="558"/>
      <c r="BS21" s="558"/>
      <c r="BT21" s="563"/>
    </row>
    <row r="22" spans="1:88" s="2" customFormat="1" ht="18" customHeight="1" x14ac:dyDescent="0.2">
      <c r="A22" s="422" t="s">
        <v>1873</v>
      </c>
      <c r="B22" s="422" t="s">
        <v>2016</v>
      </c>
      <c r="C22" s="404">
        <v>1</v>
      </c>
      <c r="D22" s="425">
        <v>11</v>
      </c>
      <c r="E22" s="405">
        <v>67980</v>
      </c>
      <c r="F22" s="558">
        <f t="shared" si="0"/>
        <v>815760</v>
      </c>
      <c r="G22" s="558"/>
      <c r="H22" s="558"/>
      <c r="I22" s="558"/>
      <c r="J22" s="558"/>
      <c r="K22" s="558"/>
      <c r="L22" s="558"/>
      <c r="M22" s="558"/>
      <c r="N22" s="559">
        <v>0</v>
      </c>
      <c r="O22" s="560"/>
      <c r="P22" s="560"/>
      <c r="Q22" s="560"/>
      <c r="R22" s="560"/>
      <c r="S22" s="560"/>
      <c r="T22" s="560"/>
      <c r="U22" s="561"/>
      <c r="V22" s="562">
        <f t="shared" si="3"/>
        <v>11330</v>
      </c>
      <c r="W22" s="562"/>
      <c r="X22" s="562"/>
      <c r="Y22" s="562"/>
      <c r="Z22" s="562"/>
      <c r="AA22" s="562"/>
      <c r="AB22" s="562"/>
      <c r="AC22" s="562"/>
      <c r="AD22" s="562">
        <f t="shared" si="1"/>
        <v>113300</v>
      </c>
      <c r="AE22" s="562"/>
      <c r="AF22" s="562"/>
      <c r="AG22" s="562"/>
      <c r="AH22" s="562"/>
      <c r="AI22" s="562"/>
      <c r="AJ22" s="562"/>
      <c r="AK22" s="562"/>
      <c r="AL22" s="562">
        <v>0</v>
      </c>
      <c r="AM22" s="562"/>
      <c r="AN22" s="562"/>
      <c r="AO22" s="562"/>
      <c r="AP22" s="562"/>
      <c r="AQ22" s="562"/>
      <c r="AR22" s="562"/>
      <c r="AS22" s="562"/>
      <c r="AT22" s="562">
        <v>0</v>
      </c>
      <c r="AU22" s="562"/>
      <c r="AV22" s="562"/>
      <c r="AW22" s="562"/>
      <c r="AX22" s="562"/>
      <c r="AY22" s="562"/>
      <c r="AZ22" s="562"/>
      <c r="BA22" s="562"/>
      <c r="BB22" s="562"/>
      <c r="BC22" s="562">
        <v>0</v>
      </c>
      <c r="BD22" s="562"/>
      <c r="BE22" s="562"/>
      <c r="BF22" s="562"/>
      <c r="BG22" s="562"/>
      <c r="BH22" s="562"/>
      <c r="BI22" s="562"/>
      <c r="BJ22" s="562"/>
      <c r="BK22" s="558">
        <f t="shared" si="2"/>
        <v>940390</v>
      </c>
      <c r="BL22" s="558"/>
      <c r="BM22" s="558"/>
      <c r="BN22" s="558"/>
      <c r="BO22" s="558"/>
      <c r="BP22" s="558"/>
      <c r="BQ22" s="558"/>
      <c r="BR22" s="558"/>
      <c r="BS22" s="558"/>
      <c r="BT22" s="563"/>
    </row>
    <row r="23" spans="1:88" s="2" customFormat="1" ht="18" customHeight="1" x14ac:dyDescent="0.2">
      <c r="A23" s="422" t="s">
        <v>1874</v>
      </c>
      <c r="B23" s="422" t="s">
        <v>1752</v>
      </c>
      <c r="C23" s="404">
        <v>1</v>
      </c>
      <c r="D23" s="425">
        <v>2</v>
      </c>
      <c r="E23" s="405">
        <v>12360</v>
      </c>
      <c r="F23" s="558">
        <f t="shared" si="0"/>
        <v>148320</v>
      </c>
      <c r="G23" s="558"/>
      <c r="H23" s="558"/>
      <c r="I23" s="558"/>
      <c r="J23" s="558"/>
      <c r="K23" s="558"/>
      <c r="L23" s="558"/>
      <c r="M23" s="558"/>
      <c r="N23" s="559">
        <v>0</v>
      </c>
      <c r="O23" s="560"/>
      <c r="P23" s="560"/>
      <c r="Q23" s="560"/>
      <c r="R23" s="560"/>
      <c r="S23" s="560"/>
      <c r="T23" s="560"/>
      <c r="U23" s="561"/>
      <c r="V23" s="562">
        <f t="shared" si="3"/>
        <v>2060</v>
      </c>
      <c r="W23" s="562"/>
      <c r="X23" s="562"/>
      <c r="Y23" s="562"/>
      <c r="Z23" s="562"/>
      <c r="AA23" s="562"/>
      <c r="AB23" s="562"/>
      <c r="AC23" s="562"/>
      <c r="AD23" s="562">
        <f t="shared" si="1"/>
        <v>20600</v>
      </c>
      <c r="AE23" s="562"/>
      <c r="AF23" s="562"/>
      <c r="AG23" s="562"/>
      <c r="AH23" s="562"/>
      <c r="AI23" s="562"/>
      <c r="AJ23" s="562"/>
      <c r="AK23" s="562"/>
      <c r="AL23" s="562">
        <v>0</v>
      </c>
      <c r="AM23" s="562"/>
      <c r="AN23" s="562"/>
      <c r="AO23" s="562"/>
      <c r="AP23" s="562"/>
      <c r="AQ23" s="562"/>
      <c r="AR23" s="562"/>
      <c r="AS23" s="562"/>
      <c r="AT23" s="562">
        <v>0</v>
      </c>
      <c r="AU23" s="562"/>
      <c r="AV23" s="562"/>
      <c r="AW23" s="562"/>
      <c r="AX23" s="562"/>
      <c r="AY23" s="562"/>
      <c r="AZ23" s="562"/>
      <c r="BA23" s="562"/>
      <c r="BB23" s="562"/>
      <c r="BC23" s="562">
        <v>0</v>
      </c>
      <c r="BD23" s="562"/>
      <c r="BE23" s="562"/>
      <c r="BF23" s="562"/>
      <c r="BG23" s="562"/>
      <c r="BH23" s="562"/>
      <c r="BI23" s="562"/>
      <c r="BJ23" s="562"/>
      <c r="BK23" s="558">
        <f t="shared" si="2"/>
        <v>170980</v>
      </c>
      <c r="BL23" s="558"/>
      <c r="BM23" s="558"/>
      <c r="BN23" s="558"/>
      <c r="BO23" s="558"/>
      <c r="BP23" s="558"/>
      <c r="BQ23" s="558"/>
      <c r="BR23" s="558"/>
      <c r="BS23" s="558"/>
      <c r="BT23" s="563"/>
    </row>
    <row r="24" spans="1:88" s="2" customFormat="1" ht="18" customHeight="1" x14ac:dyDescent="0.2">
      <c r="A24" s="422" t="s">
        <v>1875</v>
      </c>
      <c r="B24" s="422" t="s">
        <v>1755</v>
      </c>
      <c r="C24" s="404">
        <v>1</v>
      </c>
      <c r="D24" s="425">
        <v>4</v>
      </c>
      <c r="E24" s="405">
        <v>25060</v>
      </c>
      <c r="F24" s="558">
        <f t="shared" si="0"/>
        <v>300720</v>
      </c>
      <c r="G24" s="558"/>
      <c r="H24" s="558"/>
      <c r="I24" s="558"/>
      <c r="J24" s="558"/>
      <c r="K24" s="558"/>
      <c r="L24" s="558"/>
      <c r="M24" s="558"/>
      <c r="N24" s="559">
        <v>0</v>
      </c>
      <c r="O24" s="560"/>
      <c r="P24" s="560"/>
      <c r="Q24" s="560"/>
      <c r="R24" s="560"/>
      <c r="S24" s="560"/>
      <c r="T24" s="560"/>
      <c r="U24" s="561"/>
      <c r="V24" s="562">
        <f t="shared" si="3"/>
        <v>4176.666666666667</v>
      </c>
      <c r="W24" s="562"/>
      <c r="X24" s="562"/>
      <c r="Y24" s="562"/>
      <c r="Z24" s="562"/>
      <c r="AA24" s="562"/>
      <c r="AB24" s="562"/>
      <c r="AC24" s="562"/>
      <c r="AD24" s="562">
        <f t="shared" si="1"/>
        <v>41766.666666666672</v>
      </c>
      <c r="AE24" s="562"/>
      <c r="AF24" s="562"/>
      <c r="AG24" s="562"/>
      <c r="AH24" s="562"/>
      <c r="AI24" s="562"/>
      <c r="AJ24" s="562"/>
      <c r="AK24" s="562"/>
      <c r="AL24" s="562">
        <v>0</v>
      </c>
      <c r="AM24" s="562"/>
      <c r="AN24" s="562"/>
      <c r="AO24" s="562"/>
      <c r="AP24" s="562"/>
      <c r="AQ24" s="562"/>
      <c r="AR24" s="562"/>
      <c r="AS24" s="562"/>
      <c r="AT24" s="562">
        <v>0</v>
      </c>
      <c r="AU24" s="562"/>
      <c r="AV24" s="562"/>
      <c r="AW24" s="562"/>
      <c r="AX24" s="562"/>
      <c r="AY24" s="562"/>
      <c r="AZ24" s="562"/>
      <c r="BA24" s="562"/>
      <c r="BB24" s="562"/>
      <c r="BC24" s="562">
        <v>0</v>
      </c>
      <c r="BD24" s="562"/>
      <c r="BE24" s="562"/>
      <c r="BF24" s="562"/>
      <c r="BG24" s="562"/>
      <c r="BH24" s="562"/>
      <c r="BI24" s="562"/>
      <c r="BJ24" s="562"/>
      <c r="BK24" s="558">
        <f t="shared" si="2"/>
        <v>346663.33333333337</v>
      </c>
      <c r="BL24" s="558"/>
      <c r="BM24" s="558"/>
      <c r="BN24" s="558"/>
      <c r="BO24" s="558"/>
      <c r="BP24" s="558"/>
      <c r="BQ24" s="558"/>
      <c r="BR24" s="558"/>
      <c r="BS24" s="558"/>
      <c r="BT24" s="563"/>
    </row>
    <row r="25" spans="1:88" s="2" customFormat="1" ht="18" customHeight="1" x14ac:dyDescent="0.2">
      <c r="A25" s="422" t="s">
        <v>1876</v>
      </c>
      <c r="B25" s="422" t="s">
        <v>1757</v>
      </c>
      <c r="C25" s="404">
        <v>1</v>
      </c>
      <c r="D25" s="425">
        <v>1</v>
      </c>
      <c r="E25" s="405">
        <v>6375</v>
      </c>
      <c r="F25" s="558">
        <f t="shared" si="0"/>
        <v>76500</v>
      </c>
      <c r="G25" s="558"/>
      <c r="H25" s="558"/>
      <c r="I25" s="558"/>
      <c r="J25" s="558"/>
      <c r="K25" s="558"/>
      <c r="L25" s="558"/>
      <c r="M25" s="558"/>
      <c r="N25" s="559">
        <v>0</v>
      </c>
      <c r="O25" s="560"/>
      <c r="P25" s="560"/>
      <c r="Q25" s="560"/>
      <c r="R25" s="560"/>
      <c r="S25" s="560"/>
      <c r="T25" s="560"/>
      <c r="U25" s="561"/>
      <c r="V25" s="562">
        <f t="shared" si="3"/>
        <v>1062.5</v>
      </c>
      <c r="W25" s="562"/>
      <c r="X25" s="562"/>
      <c r="Y25" s="562"/>
      <c r="Z25" s="562"/>
      <c r="AA25" s="562"/>
      <c r="AB25" s="562"/>
      <c r="AC25" s="562"/>
      <c r="AD25" s="562">
        <f t="shared" si="1"/>
        <v>10625</v>
      </c>
      <c r="AE25" s="562"/>
      <c r="AF25" s="562"/>
      <c r="AG25" s="562"/>
      <c r="AH25" s="562"/>
      <c r="AI25" s="562"/>
      <c r="AJ25" s="562"/>
      <c r="AK25" s="562"/>
      <c r="AL25" s="562">
        <v>0</v>
      </c>
      <c r="AM25" s="562"/>
      <c r="AN25" s="562"/>
      <c r="AO25" s="562"/>
      <c r="AP25" s="562"/>
      <c r="AQ25" s="562"/>
      <c r="AR25" s="562"/>
      <c r="AS25" s="562"/>
      <c r="AT25" s="562">
        <v>0</v>
      </c>
      <c r="AU25" s="562"/>
      <c r="AV25" s="562"/>
      <c r="AW25" s="562"/>
      <c r="AX25" s="562"/>
      <c r="AY25" s="562"/>
      <c r="AZ25" s="562"/>
      <c r="BA25" s="562"/>
      <c r="BB25" s="562"/>
      <c r="BC25" s="562">
        <v>0</v>
      </c>
      <c r="BD25" s="562"/>
      <c r="BE25" s="562"/>
      <c r="BF25" s="562"/>
      <c r="BG25" s="562"/>
      <c r="BH25" s="562"/>
      <c r="BI25" s="562"/>
      <c r="BJ25" s="562"/>
      <c r="BK25" s="558">
        <f t="shared" si="2"/>
        <v>88187.5</v>
      </c>
      <c r="BL25" s="558"/>
      <c r="BM25" s="558"/>
      <c r="BN25" s="558"/>
      <c r="BO25" s="558"/>
      <c r="BP25" s="558"/>
      <c r="BQ25" s="558"/>
      <c r="BR25" s="558"/>
      <c r="BS25" s="558"/>
      <c r="BT25" s="563"/>
    </row>
    <row r="26" spans="1:88" s="2" customFormat="1" ht="18" customHeight="1" x14ac:dyDescent="0.2">
      <c r="A26" s="422" t="s">
        <v>1876</v>
      </c>
      <c r="B26" s="422" t="s">
        <v>2016</v>
      </c>
      <c r="C26" s="404">
        <v>1</v>
      </c>
      <c r="D26" s="425">
        <v>3</v>
      </c>
      <c r="E26" s="405">
        <v>19125</v>
      </c>
      <c r="F26" s="558">
        <f t="shared" si="0"/>
        <v>229500</v>
      </c>
      <c r="G26" s="558"/>
      <c r="H26" s="558"/>
      <c r="I26" s="558"/>
      <c r="J26" s="558"/>
      <c r="K26" s="558"/>
      <c r="L26" s="558"/>
      <c r="M26" s="558"/>
      <c r="N26" s="559">
        <v>0</v>
      </c>
      <c r="O26" s="560"/>
      <c r="P26" s="560"/>
      <c r="Q26" s="560"/>
      <c r="R26" s="560"/>
      <c r="S26" s="560"/>
      <c r="T26" s="560"/>
      <c r="U26" s="561"/>
      <c r="V26" s="562">
        <f t="shared" si="3"/>
        <v>3187.5</v>
      </c>
      <c r="W26" s="562"/>
      <c r="X26" s="562"/>
      <c r="Y26" s="562"/>
      <c r="Z26" s="562"/>
      <c r="AA26" s="562"/>
      <c r="AB26" s="562"/>
      <c r="AC26" s="562"/>
      <c r="AD26" s="562">
        <f t="shared" si="1"/>
        <v>31875</v>
      </c>
      <c r="AE26" s="562"/>
      <c r="AF26" s="562"/>
      <c r="AG26" s="562"/>
      <c r="AH26" s="562"/>
      <c r="AI26" s="562"/>
      <c r="AJ26" s="562"/>
      <c r="AK26" s="562"/>
      <c r="AL26" s="562">
        <v>0</v>
      </c>
      <c r="AM26" s="562"/>
      <c r="AN26" s="562"/>
      <c r="AO26" s="562"/>
      <c r="AP26" s="562"/>
      <c r="AQ26" s="562"/>
      <c r="AR26" s="562"/>
      <c r="AS26" s="562"/>
      <c r="AT26" s="562">
        <v>0</v>
      </c>
      <c r="AU26" s="562"/>
      <c r="AV26" s="562"/>
      <c r="AW26" s="562"/>
      <c r="AX26" s="562"/>
      <c r="AY26" s="562"/>
      <c r="AZ26" s="562"/>
      <c r="BA26" s="562"/>
      <c r="BB26" s="562"/>
      <c r="BC26" s="562">
        <v>0</v>
      </c>
      <c r="BD26" s="562"/>
      <c r="BE26" s="562"/>
      <c r="BF26" s="562"/>
      <c r="BG26" s="562"/>
      <c r="BH26" s="562"/>
      <c r="BI26" s="562"/>
      <c r="BJ26" s="562"/>
      <c r="BK26" s="558">
        <f t="shared" si="2"/>
        <v>264562.5</v>
      </c>
      <c r="BL26" s="558"/>
      <c r="BM26" s="558"/>
      <c r="BN26" s="558"/>
      <c r="BO26" s="558"/>
      <c r="BP26" s="558"/>
      <c r="BQ26" s="558"/>
      <c r="BR26" s="558"/>
      <c r="BS26" s="558"/>
      <c r="BT26" s="563"/>
    </row>
    <row r="27" spans="1:88" s="2" customFormat="1" ht="18" customHeight="1" x14ac:dyDescent="0.2">
      <c r="A27" s="422" t="s">
        <v>1877</v>
      </c>
      <c r="B27" s="422" t="s">
        <v>1753</v>
      </c>
      <c r="C27" s="404">
        <v>1</v>
      </c>
      <c r="D27" s="425">
        <v>5</v>
      </c>
      <c r="E27" s="405">
        <v>32500</v>
      </c>
      <c r="F27" s="558">
        <f t="shared" si="0"/>
        <v>390000</v>
      </c>
      <c r="G27" s="558"/>
      <c r="H27" s="558"/>
      <c r="I27" s="558"/>
      <c r="J27" s="558"/>
      <c r="K27" s="558"/>
      <c r="L27" s="558"/>
      <c r="M27" s="558"/>
      <c r="N27" s="559">
        <v>0</v>
      </c>
      <c r="O27" s="560"/>
      <c r="P27" s="560"/>
      <c r="Q27" s="560"/>
      <c r="R27" s="560"/>
      <c r="S27" s="560"/>
      <c r="T27" s="560"/>
      <c r="U27" s="561"/>
      <c r="V27" s="562">
        <f t="shared" si="3"/>
        <v>5416.6666666666661</v>
      </c>
      <c r="W27" s="562"/>
      <c r="X27" s="562"/>
      <c r="Y27" s="562"/>
      <c r="Z27" s="562"/>
      <c r="AA27" s="562"/>
      <c r="AB27" s="562"/>
      <c r="AC27" s="562"/>
      <c r="AD27" s="562">
        <f t="shared" si="1"/>
        <v>54166.666666666664</v>
      </c>
      <c r="AE27" s="562"/>
      <c r="AF27" s="562"/>
      <c r="AG27" s="562"/>
      <c r="AH27" s="562"/>
      <c r="AI27" s="562"/>
      <c r="AJ27" s="562"/>
      <c r="AK27" s="562"/>
      <c r="AL27" s="562">
        <v>0</v>
      </c>
      <c r="AM27" s="562"/>
      <c r="AN27" s="562"/>
      <c r="AO27" s="562"/>
      <c r="AP27" s="562"/>
      <c r="AQ27" s="562"/>
      <c r="AR27" s="562"/>
      <c r="AS27" s="562"/>
      <c r="AT27" s="562">
        <v>0</v>
      </c>
      <c r="AU27" s="562"/>
      <c r="AV27" s="562"/>
      <c r="AW27" s="562"/>
      <c r="AX27" s="562"/>
      <c r="AY27" s="562"/>
      <c r="AZ27" s="562"/>
      <c r="BA27" s="562"/>
      <c r="BB27" s="562"/>
      <c r="BC27" s="562">
        <v>0</v>
      </c>
      <c r="BD27" s="562"/>
      <c r="BE27" s="562"/>
      <c r="BF27" s="562"/>
      <c r="BG27" s="562"/>
      <c r="BH27" s="562"/>
      <c r="BI27" s="562"/>
      <c r="BJ27" s="562"/>
      <c r="BK27" s="558">
        <f t="shared" si="2"/>
        <v>449583.33333333337</v>
      </c>
      <c r="BL27" s="558"/>
      <c r="BM27" s="558"/>
      <c r="BN27" s="558"/>
      <c r="BO27" s="558"/>
      <c r="BP27" s="558"/>
      <c r="BQ27" s="558"/>
      <c r="BR27" s="558"/>
      <c r="BS27" s="558"/>
      <c r="BT27" s="563"/>
      <c r="CJ27" s="79"/>
    </row>
    <row r="28" spans="1:88" s="2" customFormat="1" ht="18" customHeight="1" x14ac:dyDescent="0.2">
      <c r="A28" s="422" t="s">
        <v>1878</v>
      </c>
      <c r="B28" s="422" t="s">
        <v>1758</v>
      </c>
      <c r="C28" s="404">
        <v>1</v>
      </c>
      <c r="D28" s="425">
        <v>1</v>
      </c>
      <c r="E28" s="405">
        <v>6500</v>
      </c>
      <c r="F28" s="558">
        <f t="shared" si="0"/>
        <v>78000</v>
      </c>
      <c r="G28" s="558"/>
      <c r="H28" s="558"/>
      <c r="I28" s="558"/>
      <c r="J28" s="558"/>
      <c r="K28" s="558"/>
      <c r="L28" s="558"/>
      <c r="M28" s="558"/>
      <c r="N28" s="559">
        <v>0</v>
      </c>
      <c r="O28" s="560"/>
      <c r="P28" s="560"/>
      <c r="Q28" s="560"/>
      <c r="R28" s="560"/>
      <c r="S28" s="560"/>
      <c r="T28" s="560"/>
      <c r="U28" s="561"/>
      <c r="V28" s="562">
        <f t="shared" si="3"/>
        <v>1083.3333333333333</v>
      </c>
      <c r="W28" s="562"/>
      <c r="X28" s="562"/>
      <c r="Y28" s="562"/>
      <c r="Z28" s="562"/>
      <c r="AA28" s="562"/>
      <c r="AB28" s="562"/>
      <c r="AC28" s="562"/>
      <c r="AD28" s="562">
        <f t="shared" si="1"/>
        <v>10833.333333333332</v>
      </c>
      <c r="AE28" s="562"/>
      <c r="AF28" s="562"/>
      <c r="AG28" s="562"/>
      <c r="AH28" s="562"/>
      <c r="AI28" s="562"/>
      <c r="AJ28" s="562"/>
      <c r="AK28" s="562"/>
      <c r="AL28" s="562">
        <v>0</v>
      </c>
      <c r="AM28" s="562"/>
      <c r="AN28" s="562"/>
      <c r="AO28" s="562"/>
      <c r="AP28" s="562"/>
      <c r="AQ28" s="562"/>
      <c r="AR28" s="562"/>
      <c r="AS28" s="562"/>
      <c r="AT28" s="562">
        <v>0</v>
      </c>
      <c r="AU28" s="562"/>
      <c r="AV28" s="562"/>
      <c r="AW28" s="562"/>
      <c r="AX28" s="562"/>
      <c r="AY28" s="562"/>
      <c r="AZ28" s="562"/>
      <c r="BA28" s="562"/>
      <c r="BB28" s="562"/>
      <c r="BC28" s="562">
        <v>0</v>
      </c>
      <c r="BD28" s="562"/>
      <c r="BE28" s="562"/>
      <c r="BF28" s="562"/>
      <c r="BG28" s="562"/>
      <c r="BH28" s="562"/>
      <c r="BI28" s="562"/>
      <c r="BJ28" s="562"/>
      <c r="BK28" s="558">
        <f t="shared" si="2"/>
        <v>89916.666666666657</v>
      </c>
      <c r="BL28" s="558"/>
      <c r="BM28" s="558"/>
      <c r="BN28" s="558"/>
      <c r="BO28" s="558"/>
      <c r="BP28" s="558"/>
      <c r="BQ28" s="558"/>
      <c r="BR28" s="558"/>
      <c r="BS28" s="558"/>
      <c r="BT28" s="563"/>
    </row>
    <row r="29" spans="1:88" s="2" customFormat="1" ht="18" customHeight="1" x14ac:dyDescent="0.2">
      <c r="A29" s="422" t="s">
        <v>1879</v>
      </c>
      <c r="B29" s="422" t="s">
        <v>1759</v>
      </c>
      <c r="C29" s="404">
        <v>1</v>
      </c>
      <c r="D29" s="425">
        <v>1</v>
      </c>
      <c r="E29" s="405">
        <v>6500</v>
      </c>
      <c r="F29" s="558">
        <f t="shared" si="0"/>
        <v>78000</v>
      </c>
      <c r="G29" s="558"/>
      <c r="H29" s="558"/>
      <c r="I29" s="558"/>
      <c r="J29" s="558"/>
      <c r="K29" s="558"/>
      <c r="L29" s="558"/>
      <c r="M29" s="558"/>
      <c r="N29" s="559">
        <v>0</v>
      </c>
      <c r="O29" s="560"/>
      <c r="P29" s="560"/>
      <c r="Q29" s="560"/>
      <c r="R29" s="560"/>
      <c r="S29" s="560"/>
      <c r="T29" s="560"/>
      <c r="U29" s="561"/>
      <c r="V29" s="562">
        <f t="shared" si="3"/>
        <v>1083.3333333333333</v>
      </c>
      <c r="W29" s="562"/>
      <c r="X29" s="562"/>
      <c r="Y29" s="562"/>
      <c r="Z29" s="562"/>
      <c r="AA29" s="562"/>
      <c r="AB29" s="562"/>
      <c r="AC29" s="562"/>
      <c r="AD29" s="562">
        <f t="shared" si="1"/>
        <v>10833.333333333332</v>
      </c>
      <c r="AE29" s="562"/>
      <c r="AF29" s="562"/>
      <c r="AG29" s="562"/>
      <c r="AH29" s="562"/>
      <c r="AI29" s="562"/>
      <c r="AJ29" s="562"/>
      <c r="AK29" s="562"/>
      <c r="AL29" s="562">
        <v>0</v>
      </c>
      <c r="AM29" s="562"/>
      <c r="AN29" s="562"/>
      <c r="AO29" s="562"/>
      <c r="AP29" s="562"/>
      <c r="AQ29" s="562"/>
      <c r="AR29" s="562"/>
      <c r="AS29" s="562"/>
      <c r="AT29" s="562">
        <v>0</v>
      </c>
      <c r="AU29" s="562"/>
      <c r="AV29" s="562"/>
      <c r="AW29" s="562"/>
      <c r="AX29" s="562"/>
      <c r="AY29" s="562"/>
      <c r="AZ29" s="562"/>
      <c r="BA29" s="562"/>
      <c r="BB29" s="562"/>
      <c r="BC29" s="562">
        <v>0</v>
      </c>
      <c r="BD29" s="562"/>
      <c r="BE29" s="562"/>
      <c r="BF29" s="562"/>
      <c r="BG29" s="562"/>
      <c r="BH29" s="562"/>
      <c r="BI29" s="562"/>
      <c r="BJ29" s="562"/>
      <c r="BK29" s="558">
        <f t="shared" si="2"/>
        <v>89916.666666666657</v>
      </c>
      <c r="BL29" s="558"/>
      <c r="BM29" s="558"/>
      <c r="BN29" s="558"/>
      <c r="BO29" s="558"/>
      <c r="BP29" s="558"/>
      <c r="BQ29" s="558"/>
      <c r="BR29" s="558"/>
      <c r="BS29" s="558"/>
      <c r="BT29" s="563"/>
    </row>
    <row r="30" spans="1:88" s="2" customFormat="1" ht="25.5" customHeight="1" x14ac:dyDescent="0.2">
      <c r="A30" s="422" t="s">
        <v>1880</v>
      </c>
      <c r="B30" s="422" t="s">
        <v>1751</v>
      </c>
      <c r="C30" s="404">
        <v>1</v>
      </c>
      <c r="D30" s="425">
        <v>1</v>
      </c>
      <c r="E30" s="405">
        <v>6625</v>
      </c>
      <c r="F30" s="558">
        <f t="shared" si="0"/>
        <v>79500</v>
      </c>
      <c r="G30" s="558"/>
      <c r="H30" s="558"/>
      <c r="I30" s="558"/>
      <c r="J30" s="558"/>
      <c r="K30" s="558"/>
      <c r="L30" s="558"/>
      <c r="M30" s="558"/>
      <c r="N30" s="559">
        <v>0</v>
      </c>
      <c r="O30" s="560"/>
      <c r="P30" s="560"/>
      <c r="Q30" s="560"/>
      <c r="R30" s="560"/>
      <c r="S30" s="560"/>
      <c r="T30" s="560"/>
      <c r="U30" s="561"/>
      <c r="V30" s="562">
        <f t="shared" si="3"/>
        <v>1104.1666666666667</v>
      </c>
      <c r="W30" s="562"/>
      <c r="X30" s="562"/>
      <c r="Y30" s="562"/>
      <c r="Z30" s="562"/>
      <c r="AA30" s="562"/>
      <c r="AB30" s="562"/>
      <c r="AC30" s="562"/>
      <c r="AD30" s="562">
        <f t="shared" si="1"/>
        <v>11041.666666666668</v>
      </c>
      <c r="AE30" s="562"/>
      <c r="AF30" s="562"/>
      <c r="AG30" s="562"/>
      <c r="AH30" s="562"/>
      <c r="AI30" s="562"/>
      <c r="AJ30" s="562"/>
      <c r="AK30" s="562"/>
      <c r="AL30" s="562">
        <v>0</v>
      </c>
      <c r="AM30" s="562"/>
      <c r="AN30" s="562"/>
      <c r="AO30" s="562"/>
      <c r="AP30" s="562"/>
      <c r="AQ30" s="562"/>
      <c r="AR30" s="562"/>
      <c r="AS30" s="562"/>
      <c r="AT30" s="562">
        <v>0</v>
      </c>
      <c r="AU30" s="562"/>
      <c r="AV30" s="562"/>
      <c r="AW30" s="562"/>
      <c r="AX30" s="562"/>
      <c r="AY30" s="562"/>
      <c r="AZ30" s="562"/>
      <c r="BA30" s="562"/>
      <c r="BB30" s="562"/>
      <c r="BC30" s="562">
        <v>0</v>
      </c>
      <c r="BD30" s="562"/>
      <c r="BE30" s="562"/>
      <c r="BF30" s="562"/>
      <c r="BG30" s="562"/>
      <c r="BH30" s="562"/>
      <c r="BI30" s="562"/>
      <c r="BJ30" s="562"/>
      <c r="BK30" s="558">
        <f t="shared" si="2"/>
        <v>91645.833333333343</v>
      </c>
      <c r="BL30" s="558"/>
      <c r="BM30" s="558"/>
      <c r="BN30" s="558"/>
      <c r="BO30" s="558"/>
      <c r="BP30" s="558"/>
      <c r="BQ30" s="558"/>
      <c r="BR30" s="558"/>
      <c r="BS30" s="558"/>
      <c r="BT30" s="563"/>
    </row>
    <row r="31" spans="1:88" s="2" customFormat="1" ht="27" customHeight="1" x14ac:dyDescent="0.2">
      <c r="A31" s="422" t="s">
        <v>1880</v>
      </c>
      <c r="B31" s="422" t="s">
        <v>1756</v>
      </c>
      <c r="C31" s="404">
        <v>1</v>
      </c>
      <c r="D31" s="425">
        <v>1</v>
      </c>
      <c r="E31" s="405">
        <v>6625</v>
      </c>
      <c r="F31" s="558">
        <f t="shared" si="0"/>
        <v>79500</v>
      </c>
      <c r="G31" s="558"/>
      <c r="H31" s="558"/>
      <c r="I31" s="558"/>
      <c r="J31" s="558"/>
      <c r="K31" s="558"/>
      <c r="L31" s="558"/>
      <c r="M31" s="558"/>
      <c r="N31" s="559">
        <v>0</v>
      </c>
      <c r="O31" s="560"/>
      <c r="P31" s="560"/>
      <c r="Q31" s="560"/>
      <c r="R31" s="560"/>
      <c r="S31" s="560"/>
      <c r="T31" s="560"/>
      <c r="U31" s="561"/>
      <c r="V31" s="562">
        <f t="shared" si="3"/>
        <v>1104.1666666666667</v>
      </c>
      <c r="W31" s="562"/>
      <c r="X31" s="562"/>
      <c r="Y31" s="562"/>
      <c r="Z31" s="562"/>
      <c r="AA31" s="562"/>
      <c r="AB31" s="562"/>
      <c r="AC31" s="562"/>
      <c r="AD31" s="562">
        <f t="shared" si="1"/>
        <v>11041.666666666668</v>
      </c>
      <c r="AE31" s="562"/>
      <c r="AF31" s="562"/>
      <c r="AG31" s="562"/>
      <c r="AH31" s="562"/>
      <c r="AI31" s="562"/>
      <c r="AJ31" s="562"/>
      <c r="AK31" s="562"/>
      <c r="AL31" s="562">
        <v>0</v>
      </c>
      <c r="AM31" s="562"/>
      <c r="AN31" s="562"/>
      <c r="AO31" s="562"/>
      <c r="AP31" s="562"/>
      <c r="AQ31" s="562"/>
      <c r="AR31" s="562"/>
      <c r="AS31" s="562"/>
      <c r="AT31" s="562">
        <v>0</v>
      </c>
      <c r="AU31" s="562"/>
      <c r="AV31" s="562"/>
      <c r="AW31" s="562"/>
      <c r="AX31" s="562"/>
      <c r="AY31" s="562"/>
      <c r="AZ31" s="562"/>
      <c r="BA31" s="562"/>
      <c r="BB31" s="562"/>
      <c r="BC31" s="562">
        <v>0</v>
      </c>
      <c r="BD31" s="562"/>
      <c r="BE31" s="562"/>
      <c r="BF31" s="562"/>
      <c r="BG31" s="562"/>
      <c r="BH31" s="562"/>
      <c r="BI31" s="562"/>
      <c r="BJ31" s="562"/>
      <c r="BK31" s="558">
        <f t="shared" si="2"/>
        <v>91645.833333333343</v>
      </c>
      <c r="BL31" s="558"/>
      <c r="BM31" s="558"/>
      <c r="BN31" s="558"/>
      <c r="BO31" s="558"/>
      <c r="BP31" s="558"/>
      <c r="BQ31" s="558"/>
      <c r="BR31" s="558"/>
      <c r="BS31" s="558"/>
      <c r="BT31" s="563"/>
    </row>
    <row r="32" spans="1:88" s="2" customFormat="1" ht="18" customHeight="1" x14ac:dyDescent="0.2">
      <c r="A32" s="422" t="s">
        <v>1881</v>
      </c>
      <c r="B32" s="422" t="s">
        <v>1757</v>
      </c>
      <c r="C32" s="404">
        <v>1</v>
      </c>
      <c r="D32" s="425">
        <v>7</v>
      </c>
      <c r="E32" s="405">
        <v>46375</v>
      </c>
      <c r="F32" s="558">
        <f t="shared" si="0"/>
        <v>556500</v>
      </c>
      <c r="G32" s="558"/>
      <c r="H32" s="558"/>
      <c r="I32" s="558"/>
      <c r="J32" s="558"/>
      <c r="K32" s="558"/>
      <c r="L32" s="558"/>
      <c r="M32" s="558"/>
      <c r="N32" s="559">
        <v>0</v>
      </c>
      <c r="O32" s="560"/>
      <c r="P32" s="560"/>
      <c r="Q32" s="560"/>
      <c r="R32" s="560"/>
      <c r="S32" s="560"/>
      <c r="T32" s="560"/>
      <c r="U32" s="561"/>
      <c r="V32" s="562">
        <f t="shared" si="3"/>
        <v>7729.1666666666661</v>
      </c>
      <c r="W32" s="562"/>
      <c r="X32" s="562"/>
      <c r="Y32" s="562"/>
      <c r="Z32" s="562"/>
      <c r="AA32" s="562"/>
      <c r="AB32" s="562"/>
      <c r="AC32" s="562"/>
      <c r="AD32" s="562">
        <f t="shared" si="1"/>
        <v>77291.666666666657</v>
      </c>
      <c r="AE32" s="562"/>
      <c r="AF32" s="562"/>
      <c r="AG32" s="562"/>
      <c r="AH32" s="562"/>
      <c r="AI32" s="562"/>
      <c r="AJ32" s="562"/>
      <c r="AK32" s="562"/>
      <c r="AL32" s="562">
        <v>0</v>
      </c>
      <c r="AM32" s="562"/>
      <c r="AN32" s="562"/>
      <c r="AO32" s="562"/>
      <c r="AP32" s="562"/>
      <c r="AQ32" s="562"/>
      <c r="AR32" s="562"/>
      <c r="AS32" s="562"/>
      <c r="AT32" s="562">
        <v>0</v>
      </c>
      <c r="AU32" s="562"/>
      <c r="AV32" s="562"/>
      <c r="AW32" s="562"/>
      <c r="AX32" s="562"/>
      <c r="AY32" s="562"/>
      <c r="AZ32" s="562"/>
      <c r="BA32" s="562"/>
      <c r="BB32" s="562"/>
      <c r="BC32" s="562">
        <v>0</v>
      </c>
      <c r="BD32" s="562"/>
      <c r="BE32" s="562"/>
      <c r="BF32" s="562"/>
      <c r="BG32" s="562"/>
      <c r="BH32" s="562"/>
      <c r="BI32" s="562"/>
      <c r="BJ32" s="562"/>
      <c r="BK32" s="558">
        <f t="shared" si="2"/>
        <v>641520.83333333326</v>
      </c>
      <c r="BL32" s="558"/>
      <c r="BM32" s="558"/>
      <c r="BN32" s="558"/>
      <c r="BO32" s="558"/>
      <c r="BP32" s="558"/>
      <c r="BQ32" s="558"/>
      <c r="BR32" s="558"/>
      <c r="BS32" s="558"/>
      <c r="BT32" s="563"/>
    </row>
    <row r="33" spans="1:86" s="2" customFormat="1" ht="18" customHeight="1" x14ac:dyDescent="0.2">
      <c r="A33" s="422" t="s">
        <v>1881</v>
      </c>
      <c r="B33" s="422" t="s">
        <v>1751</v>
      </c>
      <c r="C33" s="404">
        <v>1</v>
      </c>
      <c r="D33" s="425">
        <v>1</v>
      </c>
      <c r="E33" s="405">
        <v>6625</v>
      </c>
      <c r="F33" s="558">
        <f t="shared" si="0"/>
        <v>79500</v>
      </c>
      <c r="G33" s="558"/>
      <c r="H33" s="558"/>
      <c r="I33" s="558"/>
      <c r="J33" s="558"/>
      <c r="K33" s="558"/>
      <c r="L33" s="558"/>
      <c r="M33" s="558"/>
      <c r="N33" s="559">
        <v>0</v>
      </c>
      <c r="O33" s="560"/>
      <c r="P33" s="560"/>
      <c r="Q33" s="560"/>
      <c r="R33" s="560"/>
      <c r="S33" s="560"/>
      <c r="T33" s="560"/>
      <c r="U33" s="561"/>
      <c r="V33" s="562">
        <f t="shared" si="3"/>
        <v>1104.1666666666667</v>
      </c>
      <c r="W33" s="562"/>
      <c r="X33" s="562"/>
      <c r="Y33" s="562"/>
      <c r="Z33" s="562"/>
      <c r="AA33" s="562"/>
      <c r="AB33" s="562"/>
      <c r="AC33" s="562"/>
      <c r="AD33" s="562">
        <f t="shared" si="1"/>
        <v>11041.666666666668</v>
      </c>
      <c r="AE33" s="562"/>
      <c r="AF33" s="562"/>
      <c r="AG33" s="562"/>
      <c r="AH33" s="562"/>
      <c r="AI33" s="562"/>
      <c r="AJ33" s="562"/>
      <c r="AK33" s="562"/>
      <c r="AL33" s="562">
        <v>0</v>
      </c>
      <c r="AM33" s="562"/>
      <c r="AN33" s="562"/>
      <c r="AO33" s="562"/>
      <c r="AP33" s="562"/>
      <c r="AQ33" s="562"/>
      <c r="AR33" s="562"/>
      <c r="AS33" s="562"/>
      <c r="AT33" s="562">
        <v>0</v>
      </c>
      <c r="AU33" s="562"/>
      <c r="AV33" s="562"/>
      <c r="AW33" s="562"/>
      <c r="AX33" s="562"/>
      <c r="AY33" s="562"/>
      <c r="AZ33" s="562"/>
      <c r="BA33" s="562"/>
      <c r="BB33" s="562"/>
      <c r="BC33" s="562">
        <v>0</v>
      </c>
      <c r="BD33" s="562"/>
      <c r="BE33" s="562"/>
      <c r="BF33" s="562"/>
      <c r="BG33" s="562"/>
      <c r="BH33" s="562"/>
      <c r="BI33" s="562"/>
      <c r="BJ33" s="562"/>
      <c r="BK33" s="558">
        <f t="shared" si="2"/>
        <v>91645.833333333343</v>
      </c>
      <c r="BL33" s="558"/>
      <c r="BM33" s="558"/>
      <c r="BN33" s="558"/>
      <c r="BO33" s="558"/>
      <c r="BP33" s="558"/>
      <c r="BQ33" s="558"/>
      <c r="BR33" s="558"/>
      <c r="BS33" s="558"/>
      <c r="BT33" s="563"/>
      <c r="CH33" s="79"/>
    </row>
    <row r="34" spans="1:86" s="2" customFormat="1" ht="18" customHeight="1" x14ac:dyDescent="0.2">
      <c r="A34" s="422" t="s">
        <v>1882</v>
      </c>
      <c r="B34" s="422" t="s">
        <v>1750</v>
      </c>
      <c r="C34" s="404">
        <v>1</v>
      </c>
      <c r="D34" s="425">
        <v>14</v>
      </c>
      <c r="E34" s="405">
        <v>92750</v>
      </c>
      <c r="F34" s="558">
        <f t="shared" si="0"/>
        <v>1113000</v>
      </c>
      <c r="G34" s="558"/>
      <c r="H34" s="558"/>
      <c r="I34" s="558"/>
      <c r="J34" s="558"/>
      <c r="K34" s="558"/>
      <c r="L34" s="558"/>
      <c r="M34" s="558"/>
      <c r="N34" s="559">
        <v>0</v>
      </c>
      <c r="O34" s="560"/>
      <c r="P34" s="560"/>
      <c r="Q34" s="560"/>
      <c r="R34" s="560"/>
      <c r="S34" s="560"/>
      <c r="T34" s="560"/>
      <c r="U34" s="561"/>
      <c r="V34" s="562">
        <f t="shared" si="3"/>
        <v>15458.333333333332</v>
      </c>
      <c r="W34" s="562"/>
      <c r="X34" s="562"/>
      <c r="Y34" s="562"/>
      <c r="Z34" s="562"/>
      <c r="AA34" s="562"/>
      <c r="AB34" s="562"/>
      <c r="AC34" s="562"/>
      <c r="AD34" s="562">
        <f t="shared" si="1"/>
        <v>154583.33333333331</v>
      </c>
      <c r="AE34" s="562"/>
      <c r="AF34" s="562"/>
      <c r="AG34" s="562"/>
      <c r="AH34" s="562"/>
      <c r="AI34" s="562"/>
      <c r="AJ34" s="562"/>
      <c r="AK34" s="562"/>
      <c r="AL34" s="562">
        <v>0</v>
      </c>
      <c r="AM34" s="562"/>
      <c r="AN34" s="562"/>
      <c r="AO34" s="562"/>
      <c r="AP34" s="562"/>
      <c r="AQ34" s="562"/>
      <c r="AR34" s="562"/>
      <c r="AS34" s="562"/>
      <c r="AT34" s="562">
        <v>0</v>
      </c>
      <c r="AU34" s="562"/>
      <c r="AV34" s="562"/>
      <c r="AW34" s="562"/>
      <c r="AX34" s="562"/>
      <c r="AY34" s="562"/>
      <c r="AZ34" s="562"/>
      <c r="BA34" s="562"/>
      <c r="BB34" s="562"/>
      <c r="BC34" s="562">
        <v>0</v>
      </c>
      <c r="BD34" s="562"/>
      <c r="BE34" s="562"/>
      <c r="BF34" s="562"/>
      <c r="BG34" s="562"/>
      <c r="BH34" s="562"/>
      <c r="BI34" s="562"/>
      <c r="BJ34" s="562"/>
      <c r="BK34" s="558">
        <f t="shared" si="2"/>
        <v>1283041.6666666665</v>
      </c>
      <c r="BL34" s="558"/>
      <c r="BM34" s="558"/>
      <c r="BN34" s="558"/>
      <c r="BO34" s="558"/>
      <c r="BP34" s="558"/>
      <c r="BQ34" s="558"/>
      <c r="BR34" s="558"/>
      <c r="BS34" s="558"/>
      <c r="BT34" s="563"/>
    </row>
    <row r="35" spans="1:86" s="2" customFormat="1" ht="18" customHeight="1" x14ac:dyDescent="0.2">
      <c r="A35" s="422" t="s">
        <v>1883</v>
      </c>
      <c r="B35" s="422" t="s">
        <v>1754</v>
      </c>
      <c r="C35" s="404">
        <v>1</v>
      </c>
      <c r="D35" s="425">
        <v>2</v>
      </c>
      <c r="E35" s="405">
        <v>13430</v>
      </c>
      <c r="F35" s="558">
        <f t="shared" si="0"/>
        <v>161160</v>
      </c>
      <c r="G35" s="558"/>
      <c r="H35" s="558"/>
      <c r="I35" s="558"/>
      <c r="J35" s="558"/>
      <c r="K35" s="558"/>
      <c r="L35" s="558"/>
      <c r="M35" s="558"/>
      <c r="N35" s="559">
        <v>0</v>
      </c>
      <c r="O35" s="560"/>
      <c r="P35" s="560"/>
      <c r="Q35" s="560"/>
      <c r="R35" s="560"/>
      <c r="S35" s="560"/>
      <c r="T35" s="560"/>
      <c r="U35" s="561"/>
      <c r="V35" s="562">
        <f t="shared" si="3"/>
        <v>2238.3333333333335</v>
      </c>
      <c r="W35" s="562"/>
      <c r="X35" s="562"/>
      <c r="Y35" s="562"/>
      <c r="Z35" s="562"/>
      <c r="AA35" s="562"/>
      <c r="AB35" s="562"/>
      <c r="AC35" s="562"/>
      <c r="AD35" s="562">
        <f t="shared" si="1"/>
        <v>22383.333333333336</v>
      </c>
      <c r="AE35" s="562"/>
      <c r="AF35" s="562"/>
      <c r="AG35" s="562"/>
      <c r="AH35" s="562"/>
      <c r="AI35" s="562"/>
      <c r="AJ35" s="562"/>
      <c r="AK35" s="562"/>
      <c r="AL35" s="562">
        <v>0</v>
      </c>
      <c r="AM35" s="562"/>
      <c r="AN35" s="562"/>
      <c r="AO35" s="562"/>
      <c r="AP35" s="562"/>
      <c r="AQ35" s="562"/>
      <c r="AR35" s="562"/>
      <c r="AS35" s="562"/>
      <c r="AT35" s="562">
        <v>0</v>
      </c>
      <c r="AU35" s="562"/>
      <c r="AV35" s="562"/>
      <c r="AW35" s="562"/>
      <c r="AX35" s="562"/>
      <c r="AY35" s="562"/>
      <c r="AZ35" s="562"/>
      <c r="BA35" s="562"/>
      <c r="BB35" s="562"/>
      <c r="BC35" s="562">
        <v>0</v>
      </c>
      <c r="BD35" s="562"/>
      <c r="BE35" s="562"/>
      <c r="BF35" s="562"/>
      <c r="BG35" s="562"/>
      <c r="BH35" s="562"/>
      <c r="BI35" s="562"/>
      <c r="BJ35" s="562"/>
      <c r="BK35" s="558">
        <f t="shared" si="2"/>
        <v>185781.66666666669</v>
      </c>
      <c r="BL35" s="558"/>
      <c r="BM35" s="558"/>
      <c r="BN35" s="558"/>
      <c r="BO35" s="558"/>
      <c r="BP35" s="558"/>
      <c r="BQ35" s="558"/>
      <c r="BR35" s="558"/>
      <c r="BS35" s="558"/>
      <c r="BT35" s="563"/>
    </row>
    <row r="36" spans="1:86" s="2" customFormat="1" ht="18" customHeight="1" x14ac:dyDescent="0.2">
      <c r="A36" s="422" t="s">
        <v>1884</v>
      </c>
      <c r="B36" s="422" t="s">
        <v>1757</v>
      </c>
      <c r="C36" s="404">
        <v>1</v>
      </c>
      <c r="D36" s="425">
        <v>23</v>
      </c>
      <c r="E36" s="405">
        <v>154445</v>
      </c>
      <c r="F36" s="558">
        <f t="shared" si="0"/>
        <v>1853340</v>
      </c>
      <c r="G36" s="558"/>
      <c r="H36" s="558"/>
      <c r="I36" s="558"/>
      <c r="J36" s="558"/>
      <c r="K36" s="558"/>
      <c r="L36" s="558"/>
      <c r="M36" s="558"/>
      <c r="N36" s="559">
        <v>0</v>
      </c>
      <c r="O36" s="560"/>
      <c r="P36" s="560"/>
      <c r="Q36" s="560"/>
      <c r="R36" s="560"/>
      <c r="S36" s="560"/>
      <c r="T36" s="560"/>
      <c r="U36" s="561"/>
      <c r="V36" s="562">
        <f t="shared" si="3"/>
        <v>25740.833333333336</v>
      </c>
      <c r="W36" s="562"/>
      <c r="X36" s="562"/>
      <c r="Y36" s="562"/>
      <c r="Z36" s="562"/>
      <c r="AA36" s="562"/>
      <c r="AB36" s="562"/>
      <c r="AC36" s="562"/>
      <c r="AD36" s="562">
        <f t="shared" si="1"/>
        <v>257408.33333333334</v>
      </c>
      <c r="AE36" s="562"/>
      <c r="AF36" s="562"/>
      <c r="AG36" s="562"/>
      <c r="AH36" s="562"/>
      <c r="AI36" s="562"/>
      <c r="AJ36" s="562"/>
      <c r="AK36" s="562"/>
      <c r="AL36" s="562">
        <v>0</v>
      </c>
      <c r="AM36" s="562"/>
      <c r="AN36" s="562"/>
      <c r="AO36" s="562"/>
      <c r="AP36" s="562"/>
      <c r="AQ36" s="562"/>
      <c r="AR36" s="562"/>
      <c r="AS36" s="562"/>
      <c r="AT36" s="562">
        <v>0</v>
      </c>
      <c r="AU36" s="562"/>
      <c r="AV36" s="562"/>
      <c r="AW36" s="562"/>
      <c r="AX36" s="562"/>
      <c r="AY36" s="562"/>
      <c r="AZ36" s="562"/>
      <c r="BA36" s="562"/>
      <c r="BB36" s="562"/>
      <c r="BC36" s="562">
        <v>0</v>
      </c>
      <c r="BD36" s="562"/>
      <c r="BE36" s="562"/>
      <c r="BF36" s="562"/>
      <c r="BG36" s="562"/>
      <c r="BH36" s="562"/>
      <c r="BI36" s="562"/>
      <c r="BJ36" s="562"/>
      <c r="BK36" s="558">
        <f t="shared" si="2"/>
        <v>2136489.1666666665</v>
      </c>
      <c r="BL36" s="558"/>
      <c r="BM36" s="558"/>
      <c r="BN36" s="558"/>
      <c r="BO36" s="558"/>
      <c r="BP36" s="558"/>
      <c r="BQ36" s="558"/>
      <c r="BR36" s="558"/>
      <c r="BS36" s="558"/>
      <c r="BT36" s="563"/>
    </row>
    <row r="37" spans="1:86" s="2" customFormat="1" ht="18" customHeight="1" x14ac:dyDescent="0.2">
      <c r="A37" s="422" t="s">
        <v>1885</v>
      </c>
      <c r="B37" s="422" t="s">
        <v>1757</v>
      </c>
      <c r="C37" s="404">
        <v>1</v>
      </c>
      <c r="D37" s="425">
        <v>1</v>
      </c>
      <c r="E37" s="405">
        <v>6800</v>
      </c>
      <c r="F37" s="558">
        <f t="shared" si="0"/>
        <v>81600</v>
      </c>
      <c r="G37" s="558"/>
      <c r="H37" s="558"/>
      <c r="I37" s="558"/>
      <c r="J37" s="558"/>
      <c r="K37" s="558"/>
      <c r="L37" s="558"/>
      <c r="M37" s="558"/>
      <c r="N37" s="559">
        <v>0</v>
      </c>
      <c r="O37" s="560"/>
      <c r="P37" s="560"/>
      <c r="Q37" s="560"/>
      <c r="R37" s="560"/>
      <c r="S37" s="560"/>
      <c r="T37" s="560"/>
      <c r="U37" s="561"/>
      <c r="V37" s="562">
        <f t="shared" si="3"/>
        <v>1133.3333333333333</v>
      </c>
      <c r="W37" s="562"/>
      <c r="X37" s="562"/>
      <c r="Y37" s="562"/>
      <c r="Z37" s="562"/>
      <c r="AA37" s="562"/>
      <c r="AB37" s="562"/>
      <c r="AC37" s="562"/>
      <c r="AD37" s="562">
        <f t="shared" si="1"/>
        <v>11333.333333333332</v>
      </c>
      <c r="AE37" s="562"/>
      <c r="AF37" s="562"/>
      <c r="AG37" s="562"/>
      <c r="AH37" s="562"/>
      <c r="AI37" s="562"/>
      <c r="AJ37" s="562"/>
      <c r="AK37" s="562"/>
      <c r="AL37" s="562">
        <v>0</v>
      </c>
      <c r="AM37" s="562"/>
      <c r="AN37" s="562"/>
      <c r="AO37" s="562"/>
      <c r="AP37" s="562"/>
      <c r="AQ37" s="562"/>
      <c r="AR37" s="562"/>
      <c r="AS37" s="562"/>
      <c r="AT37" s="562">
        <v>0</v>
      </c>
      <c r="AU37" s="562"/>
      <c r="AV37" s="562"/>
      <c r="AW37" s="562"/>
      <c r="AX37" s="562"/>
      <c r="AY37" s="562"/>
      <c r="AZ37" s="562"/>
      <c r="BA37" s="562"/>
      <c r="BB37" s="562"/>
      <c r="BC37" s="562">
        <v>0</v>
      </c>
      <c r="BD37" s="562"/>
      <c r="BE37" s="562"/>
      <c r="BF37" s="562"/>
      <c r="BG37" s="562"/>
      <c r="BH37" s="562"/>
      <c r="BI37" s="562"/>
      <c r="BJ37" s="562"/>
      <c r="BK37" s="558">
        <f t="shared" si="2"/>
        <v>94066.666666666657</v>
      </c>
      <c r="BL37" s="558"/>
      <c r="BM37" s="558"/>
      <c r="BN37" s="558"/>
      <c r="BO37" s="558"/>
      <c r="BP37" s="558"/>
      <c r="BQ37" s="558"/>
      <c r="BR37" s="558"/>
      <c r="BS37" s="558"/>
      <c r="BT37" s="563"/>
      <c r="CH37" s="79"/>
    </row>
    <row r="38" spans="1:86" s="2" customFormat="1" ht="18" customHeight="1" x14ac:dyDescent="0.2">
      <c r="A38" s="422" t="s">
        <v>1886</v>
      </c>
      <c r="B38" s="422" t="s">
        <v>1760</v>
      </c>
      <c r="C38" s="404">
        <v>1</v>
      </c>
      <c r="D38" s="425">
        <v>1</v>
      </c>
      <c r="E38" s="405">
        <v>6800</v>
      </c>
      <c r="F38" s="558">
        <f t="shared" si="0"/>
        <v>81600</v>
      </c>
      <c r="G38" s="558"/>
      <c r="H38" s="558"/>
      <c r="I38" s="558"/>
      <c r="J38" s="558"/>
      <c r="K38" s="558"/>
      <c r="L38" s="558"/>
      <c r="M38" s="558"/>
      <c r="N38" s="559">
        <v>0</v>
      </c>
      <c r="O38" s="560"/>
      <c r="P38" s="560"/>
      <c r="Q38" s="560"/>
      <c r="R38" s="560"/>
      <c r="S38" s="560"/>
      <c r="T38" s="560"/>
      <c r="U38" s="561"/>
      <c r="V38" s="562">
        <f t="shared" si="3"/>
        <v>1133.3333333333333</v>
      </c>
      <c r="W38" s="562"/>
      <c r="X38" s="562"/>
      <c r="Y38" s="562"/>
      <c r="Z38" s="562"/>
      <c r="AA38" s="562"/>
      <c r="AB38" s="562"/>
      <c r="AC38" s="562"/>
      <c r="AD38" s="562">
        <f t="shared" si="1"/>
        <v>11333.333333333332</v>
      </c>
      <c r="AE38" s="562"/>
      <c r="AF38" s="562"/>
      <c r="AG38" s="562"/>
      <c r="AH38" s="562"/>
      <c r="AI38" s="562"/>
      <c r="AJ38" s="562"/>
      <c r="AK38" s="562"/>
      <c r="AL38" s="562">
        <v>0</v>
      </c>
      <c r="AM38" s="562"/>
      <c r="AN38" s="562"/>
      <c r="AO38" s="562"/>
      <c r="AP38" s="562"/>
      <c r="AQ38" s="562"/>
      <c r="AR38" s="562"/>
      <c r="AS38" s="562"/>
      <c r="AT38" s="562">
        <v>0</v>
      </c>
      <c r="AU38" s="562"/>
      <c r="AV38" s="562"/>
      <c r="AW38" s="562"/>
      <c r="AX38" s="562"/>
      <c r="AY38" s="562"/>
      <c r="AZ38" s="562"/>
      <c r="BA38" s="562"/>
      <c r="BB38" s="562"/>
      <c r="BC38" s="562">
        <v>0</v>
      </c>
      <c r="BD38" s="562"/>
      <c r="BE38" s="562"/>
      <c r="BF38" s="562"/>
      <c r="BG38" s="562"/>
      <c r="BH38" s="562"/>
      <c r="BI38" s="562"/>
      <c r="BJ38" s="562"/>
      <c r="BK38" s="558">
        <f t="shared" si="2"/>
        <v>94066.666666666657</v>
      </c>
      <c r="BL38" s="558"/>
      <c r="BM38" s="558"/>
      <c r="BN38" s="558"/>
      <c r="BO38" s="558"/>
      <c r="BP38" s="558"/>
      <c r="BQ38" s="558"/>
      <c r="BR38" s="558"/>
      <c r="BS38" s="558"/>
      <c r="BT38" s="563"/>
    </row>
    <row r="39" spans="1:86" s="2" customFormat="1" ht="25.5" customHeight="1" x14ac:dyDescent="0.2">
      <c r="A39" s="422" t="s">
        <v>1887</v>
      </c>
      <c r="B39" s="422" t="s">
        <v>1753</v>
      </c>
      <c r="C39" s="404">
        <v>1</v>
      </c>
      <c r="D39" s="425">
        <v>1</v>
      </c>
      <c r="E39" s="405">
        <v>6800</v>
      </c>
      <c r="F39" s="558">
        <f t="shared" si="0"/>
        <v>81600</v>
      </c>
      <c r="G39" s="558"/>
      <c r="H39" s="558"/>
      <c r="I39" s="558"/>
      <c r="J39" s="558"/>
      <c r="K39" s="558"/>
      <c r="L39" s="558"/>
      <c r="M39" s="558"/>
      <c r="N39" s="559">
        <v>0</v>
      </c>
      <c r="O39" s="560"/>
      <c r="P39" s="560"/>
      <c r="Q39" s="560"/>
      <c r="R39" s="560"/>
      <c r="S39" s="560"/>
      <c r="T39" s="560"/>
      <c r="U39" s="561"/>
      <c r="V39" s="562">
        <f t="shared" si="3"/>
        <v>1133.3333333333333</v>
      </c>
      <c r="W39" s="562"/>
      <c r="X39" s="562"/>
      <c r="Y39" s="562"/>
      <c r="Z39" s="562"/>
      <c r="AA39" s="562"/>
      <c r="AB39" s="562"/>
      <c r="AC39" s="562"/>
      <c r="AD39" s="562">
        <f t="shared" si="1"/>
        <v>11333.333333333332</v>
      </c>
      <c r="AE39" s="562"/>
      <c r="AF39" s="562"/>
      <c r="AG39" s="562"/>
      <c r="AH39" s="562"/>
      <c r="AI39" s="562"/>
      <c r="AJ39" s="562"/>
      <c r="AK39" s="562"/>
      <c r="AL39" s="562">
        <v>0</v>
      </c>
      <c r="AM39" s="562"/>
      <c r="AN39" s="562"/>
      <c r="AO39" s="562"/>
      <c r="AP39" s="562"/>
      <c r="AQ39" s="562"/>
      <c r="AR39" s="562"/>
      <c r="AS39" s="562"/>
      <c r="AT39" s="562">
        <v>0</v>
      </c>
      <c r="AU39" s="562"/>
      <c r="AV39" s="562"/>
      <c r="AW39" s="562"/>
      <c r="AX39" s="562"/>
      <c r="AY39" s="562"/>
      <c r="AZ39" s="562"/>
      <c r="BA39" s="562"/>
      <c r="BB39" s="562"/>
      <c r="BC39" s="562">
        <v>0</v>
      </c>
      <c r="BD39" s="562"/>
      <c r="BE39" s="562"/>
      <c r="BF39" s="562"/>
      <c r="BG39" s="562"/>
      <c r="BH39" s="562"/>
      <c r="BI39" s="562"/>
      <c r="BJ39" s="562"/>
      <c r="BK39" s="558">
        <f t="shared" si="2"/>
        <v>94066.666666666657</v>
      </c>
      <c r="BL39" s="558"/>
      <c r="BM39" s="558"/>
      <c r="BN39" s="558"/>
      <c r="BO39" s="558"/>
      <c r="BP39" s="558"/>
      <c r="BQ39" s="558"/>
      <c r="BR39" s="558"/>
      <c r="BS39" s="558"/>
      <c r="BT39" s="563"/>
    </row>
    <row r="40" spans="1:86" s="2" customFormat="1" ht="18" customHeight="1" x14ac:dyDescent="0.2">
      <c r="A40" s="422" t="s">
        <v>1888</v>
      </c>
      <c r="B40" s="422" t="s">
        <v>1752</v>
      </c>
      <c r="C40" s="404">
        <v>1</v>
      </c>
      <c r="D40" s="425">
        <v>2</v>
      </c>
      <c r="E40" s="405">
        <v>13600</v>
      </c>
      <c r="F40" s="558">
        <f t="shared" si="0"/>
        <v>163200</v>
      </c>
      <c r="G40" s="558"/>
      <c r="H40" s="558"/>
      <c r="I40" s="558"/>
      <c r="J40" s="558"/>
      <c r="K40" s="558"/>
      <c r="L40" s="558"/>
      <c r="M40" s="558"/>
      <c r="N40" s="559">
        <v>0</v>
      </c>
      <c r="O40" s="560"/>
      <c r="P40" s="560"/>
      <c r="Q40" s="560"/>
      <c r="R40" s="560"/>
      <c r="S40" s="560"/>
      <c r="T40" s="560"/>
      <c r="U40" s="561"/>
      <c r="V40" s="562">
        <f t="shared" si="3"/>
        <v>2266.6666666666665</v>
      </c>
      <c r="W40" s="562"/>
      <c r="X40" s="562"/>
      <c r="Y40" s="562"/>
      <c r="Z40" s="562"/>
      <c r="AA40" s="562"/>
      <c r="AB40" s="562"/>
      <c r="AC40" s="562"/>
      <c r="AD40" s="562">
        <f t="shared" si="1"/>
        <v>22666.666666666664</v>
      </c>
      <c r="AE40" s="562"/>
      <c r="AF40" s="562"/>
      <c r="AG40" s="562"/>
      <c r="AH40" s="562"/>
      <c r="AI40" s="562"/>
      <c r="AJ40" s="562"/>
      <c r="AK40" s="562"/>
      <c r="AL40" s="562">
        <v>0</v>
      </c>
      <c r="AM40" s="562"/>
      <c r="AN40" s="562"/>
      <c r="AO40" s="562"/>
      <c r="AP40" s="562"/>
      <c r="AQ40" s="562"/>
      <c r="AR40" s="562"/>
      <c r="AS40" s="562"/>
      <c r="AT40" s="562">
        <v>0</v>
      </c>
      <c r="AU40" s="562"/>
      <c r="AV40" s="562"/>
      <c r="AW40" s="562"/>
      <c r="AX40" s="562"/>
      <c r="AY40" s="562"/>
      <c r="AZ40" s="562"/>
      <c r="BA40" s="562"/>
      <c r="BB40" s="562"/>
      <c r="BC40" s="562">
        <v>0</v>
      </c>
      <c r="BD40" s="562"/>
      <c r="BE40" s="562"/>
      <c r="BF40" s="562"/>
      <c r="BG40" s="562"/>
      <c r="BH40" s="562"/>
      <c r="BI40" s="562"/>
      <c r="BJ40" s="562"/>
      <c r="BK40" s="558">
        <f t="shared" si="2"/>
        <v>188133.33333333331</v>
      </c>
      <c r="BL40" s="558"/>
      <c r="BM40" s="558"/>
      <c r="BN40" s="558"/>
      <c r="BO40" s="558"/>
      <c r="BP40" s="558"/>
      <c r="BQ40" s="558"/>
      <c r="BR40" s="558"/>
      <c r="BS40" s="558"/>
      <c r="BT40" s="563"/>
    </row>
    <row r="41" spans="1:86" s="2" customFormat="1" ht="34.5" customHeight="1" x14ac:dyDescent="0.2">
      <c r="A41" s="422" t="s">
        <v>1888</v>
      </c>
      <c r="B41" s="422" t="s">
        <v>1754</v>
      </c>
      <c r="C41" s="404">
        <v>1</v>
      </c>
      <c r="D41" s="425">
        <v>1</v>
      </c>
      <c r="E41" s="405">
        <v>6800</v>
      </c>
      <c r="F41" s="558">
        <f t="shared" si="0"/>
        <v>81600</v>
      </c>
      <c r="G41" s="558"/>
      <c r="H41" s="558"/>
      <c r="I41" s="558"/>
      <c r="J41" s="558"/>
      <c r="K41" s="558"/>
      <c r="L41" s="558"/>
      <c r="M41" s="558"/>
      <c r="N41" s="559">
        <v>0</v>
      </c>
      <c r="O41" s="560"/>
      <c r="P41" s="560"/>
      <c r="Q41" s="560"/>
      <c r="R41" s="560"/>
      <c r="S41" s="560"/>
      <c r="T41" s="560"/>
      <c r="U41" s="561"/>
      <c r="V41" s="562">
        <f t="shared" si="3"/>
        <v>1133.3333333333333</v>
      </c>
      <c r="W41" s="562"/>
      <c r="X41" s="562"/>
      <c r="Y41" s="562"/>
      <c r="Z41" s="562"/>
      <c r="AA41" s="562"/>
      <c r="AB41" s="562"/>
      <c r="AC41" s="562"/>
      <c r="AD41" s="562">
        <f t="shared" si="1"/>
        <v>11333.333333333332</v>
      </c>
      <c r="AE41" s="562"/>
      <c r="AF41" s="562"/>
      <c r="AG41" s="562"/>
      <c r="AH41" s="562"/>
      <c r="AI41" s="562"/>
      <c r="AJ41" s="562"/>
      <c r="AK41" s="562"/>
      <c r="AL41" s="562">
        <v>0</v>
      </c>
      <c r="AM41" s="562"/>
      <c r="AN41" s="562"/>
      <c r="AO41" s="562"/>
      <c r="AP41" s="562"/>
      <c r="AQ41" s="562"/>
      <c r="AR41" s="562"/>
      <c r="AS41" s="562"/>
      <c r="AT41" s="562">
        <v>0</v>
      </c>
      <c r="AU41" s="562"/>
      <c r="AV41" s="562"/>
      <c r="AW41" s="562"/>
      <c r="AX41" s="562"/>
      <c r="AY41" s="562"/>
      <c r="AZ41" s="562"/>
      <c r="BA41" s="562"/>
      <c r="BB41" s="562"/>
      <c r="BC41" s="562">
        <v>0</v>
      </c>
      <c r="BD41" s="562"/>
      <c r="BE41" s="562"/>
      <c r="BF41" s="562"/>
      <c r="BG41" s="562"/>
      <c r="BH41" s="562"/>
      <c r="BI41" s="562"/>
      <c r="BJ41" s="562"/>
      <c r="BK41" s="558">
        <f t="shared" si="2"/>
        <v>94066.666666666657</v>
      </c>
      <c r="BL41" s="558"/>
      <c r="BM41" s="558"/>
      <c r="BN41" s="558"/>
      <c r="BO41" s="558"/>
      <c r="BP41" s="558"/>
      <c r="BQ41" s="558"/>
      <c r="BR41" s="558"/>
      <c r="BS41" s="558"/>
      <c r="BT41" s="563"/>
    </row>
    <row r="42" spans="1:86" s="2" customFormat="1" ht="18" customHeight="1" x14ac:dyDescent="0.2">
      <c r="A42" s="422" t="s">
        <v>1888</v>
      </c>
      <c r="B42" s="422" t="s">
        <v>1748</v>
      </c>
      <c r="C42" s="404">
        <v>1</v>
      </c>
      <c r="D42" s="425">
        <v>1</v>
      </c>
      <c r="E42" s="405">
        <v>6800</v>
      </c>
      <c r="F42" s="558">
        <f t="shared" si="0"/>
        <v>81600</v>
      </c>
      <c r="G42" s="558"/>
      <c r="H42" s="558"/>
      <c r="I42" s="558"/>
      <c r="J42" s="558"/>
      <c r="K42" s="558"/>
      <c r="L42" s="558"/>
      <c r="M42" s="558"/>
      <c r="N42" s="559">
        <v>0</v>
      </c>
      <c r="O42" s="560"/>
      <c r="P42" s="560"/>
      <c r="Q42" s="560"/>
      <c r="R42" s="560"/>
      <c r="S42" s="560"/>
      <c r="T42" s="560"/>
      <c r="U42" s="561"/>
      <c r="V42" s="562">
        <f t="shared" si="3"/>
        <v>1133.3333333333333</v>
      </c>
      <c r="W42" s="562"/>
      <c r="X42" s="562"/>
      <c r="Y42" s="562"/>
      <c r="Z42" s="562"/>
      <c r="AA42" s="562"/>
      <c r="AB42" s="562"/>
      <c r="AC42" s="562"/>
      <c r="AD42" s="562">
        <f t="shared" si="1"/>
        <v>11333.333333333332</v>
      </c>
      <c r="AE42" s="562"/>
      <c r="AF42" s="562"/>
      <c r="AG42" s="562"/>
      <c r="AH42" s="562"/>
      <c r="AI42" s="562"/>
      <c r="AJ42" s="562"/>
      <c r="AK42" s="562"/>
      <c r="AL42" s="562">
        <v>0</v>
      </c>
      <c r="AM42" s="562"/>
      <c r="AN42" s="562"/>
      <c r="AO42" s="562"/>
      <c r="AP42" s="562"/>
      <c r="AQ42" s="562"/>
      <c r="AR42" s="562"/>
      <c r="AS42" s="562"/>
      <c r="AT42" s="562">
        <v>0</v>
      </c>
      <c r="AU42" s="562"/>
      <c r="AV42" s="562"/>
      <c r="AW42" s="562"/>
      <c r="AX42" s="562"/>
      <c r="AY42" s="562"/>
      <c r="AZ42" s="562"/>
      <c r="BA42" s="562"/>
      <c r="BB42" s="562"/>
      <c r="BC42" s="562">
        <v>0</v>
      </c>
      <c r="BD42" s="562"/>
      <c r="BE42" s="562"/>
      <c r="BF42" s="562"/>
      <c r="BG42" s="562"/>
      <c r="BH42" s="562"/>
      <c r="BI42" s="562"/>
      <c r="BJ42" s="562"/>
      <c r="BK42" s="558">
        <f t="shared" si="2"/>
        <v>94066.666666666657</v>
      </c>
      <c r="BL42" s="558"/>
      <c r="BM42" s="558"/>
      <c r="BN42" s="558"/>
      <c r="BO42" s="558"/>
      <c r="BP42" s="558"/>
      <c r="BQ42" s="558"/>
      <c r="BR42" s="558"/>
      <c r="BS42" s="558"/>
      <c r="BT42" s="563"/>
    </row>
    <row r="43" spans="1:86" s="2" customFormat="1" ht="18" customHeight="1" x14ac:dyDescent="0.2">
      <c r="A43" s="422" t="s">
        <v>1889</v>
      </c>
      <c r="B43" s="422" t="s">
        <v>1753</v>
      </c>
      <c r="C43" s="404">
        <v>1</v>
      </c>
      <c r="D43" s="425">
        <v>1</v>
      </c>
      <c r="E43" s="405">
        <v>7000</v>
      </c>
      <c r="F43" s="558">
        <f t="shared" si="0"/>
        <v>84000</v>
      </c>
      <c r="G43" s="558"/>
      <c r="H43" s="558"/>
      <c r="I43" s="558"/>
      <c r="J43" s="558"/>
      <c r="K43" s="558"/>
      <c r="L43" s="558"/>
      <c r="M43" s="558"/>
      <c r="N43" s="559">
        <v>0</v>
      </c>
      <c r="O43" s="560"/>
      <c r="P43" s="560"/>
      <c r="Q43" s="560"/>
      <c r="R43" s="560"/>
      <c r="S43" s="560"/>
      <c r="T43" s="560"/>
      <c r="U43" s="561"/>
      <c r="V43" s="562">
        <f t="shared" si="3"/>
        <v>1166.6666666666667</v>
      </c>
      <c r="W43" s="562"/>
      <c r="X43" s="562"/>
      <c r="Y43" s="562"/>
      <c r="Z43" s="562"/>
      <c r="AA43" s="562"/>
      <c r="AB43" s="562"/>
      <c r="AC43" s="562"/>
      <c r="AD43" s="562">
        <f t="shared" si="1"/>
        <v>11666.666666666668</v>
      </c>
      <c r="AE43" s="562"/>
      <c r="AF43" s="562"/>
      <c r="AG43" s="562"/>
      <c r="AH43" s="562"/>
      <c r="AI43" s="562"/>
      <c r="AJ43" s="562"/>
      <c r="AK43" s="562"/>
      <c r="AL43" s="562">
        <v>0</v>
      </c>
      <c r="AM43" s="562"/>
      <c r="AN43" s="562"/>
      <c r="AO43" s="562"/>
      <c r="AP43" s="562"/>
      <c r="AQ43" s="562"/>
      <c r="AR43" s="562"/>
      <c r="AS43" s="562"/>
      <c r="AT43" s="562">
        <v>0</v>
      </c>
      <c r="AU43" s="562"/>
      <c r="AV43" s="562"/>
      <c r="AW43" s="562"/>
      <c r="AX43" s="562"/>
      <c r="AY43" s="562"/>
      <c r="AZ43" s="562"/>
      <c r="BA43" s="562"/>
      <c r="BB43" s="562"/>
      <c r="BC43" s="562">
        <v>0</v>
      </c>
      <c r="BD43" s="562"/>
      <c r="BE43" s="562"/>
      <c r="BF43" s="562"/>
      <c r="BG43" s="562"/>
      <c r="BH43" s="562"/>
      <c r="BI43" s="562"/>
      <c r="BJ43" s="562"/>
      <c r="BK43" s="558">
        <f t="shared" si="2"/>
        <v>96833.333333333343</v>
      </c>
      <c r="BL43" s="558"/>
      <c r="BM43" s="558"/>
      <c r="BN43" s="558"/>
      <c r="BO43" s="558"/>
      <c r="BP43" s="558"/>
      <c r="BQ43" s="558"/>
      <c r="BR43" s="558"/>
      <c r="BS43" s="558"/>
      <c r="BT43" s="563"/>
    </row>
    <row r="44" spans="1:86" s="2" customFormat="1" ht="18" customHeight="1" x14ac:dyDescent="0.2">
      <c r="A44" s="422" t="s">
        <v>1889</v>
      </c>
      <c r="B44" s="422" t="s">
        <v>1758</v>
      </c>
      <c r="C44" s="404">
        <v>1</v>
      </c>
      <c r="D44" s="425">
        <v>1</v>
      </c>
      <c r="E44" s="405">
        <v>7000</v>
      </c>
      <c r="F44" s="558">
        <f t="shared" si="0"/>
        <v>84000</v>
      </c>
      <c r="G44" s="558"/>
      <c r="H44" s="558"/>
      <c r="I44" s="558"/>
      <c r="J44" s="558"/>
      <c r="K44" s="558"/>
      <c r="L44" s="558"/>
      <c r="M44" s="558"/>
      <c r="N44" s="559">
        <v>0</v>
      </c>
      <c r="O44" s="560"/>
      <c r="P44" s="560"/>
      <c r="Q44" s="560"/>
      <c r="R44" s="560"/>
      <c r="S44" s="560"/>
      <c r="T44" s="560"/>
      <c r="U44" s="561"/>
      <c r="V44" s="562">
        <f t="shared" si="3"/>
        <v>1166.6666666666667</v>
      </c>
      <c r="W44" s="562"/>
      <c r="X44" s="562"/>
      <c r="Y44" s="562"/>
      <c r="Z44" s="562"/>
      <c r="AA44" s="562"/>
      <c r="AB44" s="562"/>
      <c r="AC44" s="562"/>
      <c r="AD44" s="562">
        <f t="shared" si="1"/>
        <v>11666.666666666668</v>
      </c>
      <c r="AE44" s="562"/>
      <c r="AF44" s="562"/>
      <c r="AG44" s="562"/>
      <c r="AH44" s="562"/>
      <c r="AI44" s="562"/>
      <c r="AJ44" s="562"/>
      <c r="AK44" s="562"/>
      <c r="AL44" s="562">
        <v>0</v>
      </c>
      <c r="AM44" s="562"/>
      <c r="AN44" s="562"/>
      <c r="AO44" s="562"/>
      <c r="AP44" s="562"/>
      <c r="AQ44" s="562"/>
      <c r="AR44" s="562"/>
      <c r="AS44" s="562"/>
      <c r="AT44" s="562">
        <v>0</v>
      </c>
      <c r="AU44" s="562"/>
      <c r="AV44" s="562"/>
      <c r="AW44" s="562"/>
      <c r="AX44" s="562"/>
      <c r="AY44" s="562"/>
      <c r="AZ44" s="562"/>
      <c r="BA44" s="562"/>
      <c r="BB44" s="562"/>
      <c r="BC44" s="562">
        <v>0</v>
      </c>
      <c r="BD44" s="562"/>
      <c r="BE44" s="562"/>
      <c r="BF44" s="562"/>
      <c r="BG44" s="562"/>
      <c r="BH44" s="562"/>
      <c r="BI44" s="562"/>
      <c r="BJ44" s="562"/>
      <c r="BK44" s="558">
        <f t="shared" si="2"/>
        <v>96833.333333333343</v>
      </c>
      <c r="BL44" s="558"/>
      <c r="BM44" s="558"/>
      <c r="BN44" s="558"/>
      <c r="BO44" s="558"/>
      <c r="BP44" s="558"/>
      <c r="BQ44" s="558"/>
      <c r="BR44" s="558"/>
      <c r="BS44" s="558"/>
      <c r="BT44" s="563"/>
    </row>
    <row r="45" spans="1:86" s="2" customFormat="1" ht="18" customHeight="1" x14ac:dyDescent="0.2">
      <c r="A45" s="422" t="s">
        <v>1889</v>
      </c>
      <c r="B45" s="422" t="s">
        <v>1761</v>
      </c>
      <c r="C45" s="404">
        <v>1</v>
      </c>
      <c r="D45" s="425">
        <v>1</v>
      </c>
      <c r="E45" s="405">
        <v>7000</v>
      </c>
      <c r="F45" s="558">
        <f t="shared" si="0"/>
        <v>84000</v>
      </c>
      <c r="G45" s="558"/>
      <c r="H45" s="558"/>
      <c r="I45" s="558"/>
      <c r="J45" s="558"/>
      <c r="K45" s="558"/>
      <c r="L45" s="558"/>
      <c r="M45" s="558"/>
      <c r="N45" s="559">
        <v>0</v>
      </c>
      <c r="O45" s="560"/>
      <c r="P45" s="560"/>
      <c r="Q45" s="560"/>
      <c r="R45" s="560"/>
      <c r="S45" s="560"/>
      <c r="T45" s="560"/>
      <c r="U45" s="561"/>
      <c r="V45" s="562">
        <f t="shared" si="3"/>
        <v>1166.6666666666667</v>
      </c>
      <c r="W45" s="562"/>
      <c r="X45" s="562"/>
      <c r="Y45" s="562"/>
      <c r="Z45" s="562"/>
      <c r="AA45" s="562"/>
      <c r="AB45" s="562"/>
      <c r="AC45" s="562"/>
      <c r="AD45" s="562">
        <f t="shared" si="1"/>
        <v>11666.666666666668</v>
      </c>
      <c r="AE45" s="562"/>
      <c r="AF45" s="562"/>
      <c r="AG45" s="562"/>
      <c r="AH45" s="562"/>
      <c r="AI45" s="562"/>
      <c r="AJ45" s="562"/>
      <c r="AK45" s="562"/>
      <c r="AL45" s="562">
        <v>0</v>
      </c>
      <c r="AM45" s="562"/>
      <c r="AN45" s="562"/>
      <c r="AO45" s="562"/>
      <c r="AP45" s="562"/>
      <c r="AQ45" s="562"/>
      <c r="AR45" s="562"/>
      <c r="AS45" s="562"/>
      <c r="AT45" s="562">
        <v>0</v>
      </c>
      <c r="AU45" s="562"/>
      <c r="AV45" s="562"/>
      <c r="AW45" s="562"/>
      <c r="AX45" s="562"/>
      <c r="AY45" s="562"/>
      <c r="AZ45" s="562"/>
      <c r="BA45" s="562"/>
      <c r="BB45" s="562"/>
      <c r="BC45" s="562">
        <v>0</v>
      </c>
      <c r="BD45" s="562"/>
      <c r="BE45" s="562"/>
      <c r="BF45" s="562"/>
      <c r="BG45" s="562"/>
      <c r="BH45" s="562"/>
      <c r="BI45" s="562"/>
      <c r="BJ45" s="562"/>
      <c r="BK45" s="558">
        <f t="shared" si="2"/>
        <v>96833.333333333343</v>
      </c>
      <c r="BL45" s="558"/>
      <c r="BM45" s="558"/>
      <c r="BN45" s="558"/>
      <c r="BO45" s="558"/>
      <c r="BP45" s="558"/>
      <c r="BQ45" s="558"/>
      <c r="BR45" s="558"/>
      <c r="BS45" s="558"/>
      <c r="BT45" s="563"/>
    </row>
    <row r="46" spans="1:86" s="2" customFormat="1" ht="22.5" customHeight="1" x14ac:dyDescent="0.2">
      <c r="A46" s="422" t="s">
        <v>1888</v>
      </c>
      <c r="B46" s="422" t="s">
        <v>1754</v>
      </c>
      <c r="C46" s="404">
        <v>1</v>
      </c>
      <c r="D46" s="425">
        <v>1</v>
      </c>
      <c r="E46" s="405">
        <v>7000</v>
      </c>
      <c r="F46" s="558">
        <f t="shared" si="0"/>
        <v>84000</v>
      </c>
      <c r="G46" s="558"/>
      <c r="H46" s="558"/>
      <c r="I46" s="558"/>
      <c r="J46" s="558"/>
      <c r="K46" s="558"/>
      <c r="L46" s="558"/>
      <c r="M46" s="558"/>
      <c r="N46" s="559">
        <v>0</v>
      </c>
      <c r="O46" s="560"/>
      <c r="P46" s="560"/>
      <c r="Q46" s="560"/>
      <c r="R46" s="560"/>
      <c r="S46" s="560"/>
      <c r="T46" s="560"/>
      <c r="U46" s="561"/>
      <c r="V46" s="562">
        <f t="shared" si="3"/>
        <v>1166.6666666666667</v>
      </c>
      <c r="W46" s="562"/>
      <c r="X46" s="562"/>
      <c r="Y46" s="562"/>
      <c r="Z46" s="562"/>
      <c r="AA46" s="562"/>
      <c r="AB46" s="562"/>
      <c r="AC46" s="562"/>
      <c r="AD46" s="562">
        <f t="shared" si="1"/>
        <v>11666.666666666668</v>
      </c>
      <c r="AE46" s="562"/>
      <c r="AF46" s="562"/>
      <c r="AG46" s="562"/>
      <c r="AH46" s="562"/>
      <c r="AI46" s="562"/>
      <c r="AJ46" s="562"/>
      <c r="AK46" s="562"/>
      <c r="AL46" s="562">
        <v>0</v>
      </c>
      <c r="AM46" s="562"/>
      <c r="AN46" s="562"/>
      <c r="AO46" s="562"/>
      <c r="AP46" s="562"/>
      <c r="AQ46" s="562"/>
      <c r="AR46" s="562"/>
      <c r="AS46" s="562"/>
      <c r="AT46" s="562">
        <v>0</v>
      </c>
      <c r="AU46" s="562"/>
      <c r="AV46" s="562"/>
      <c r="AW46" s="562"/>
      <c r="AX46" s="562"/>
      <c r="AY46" s="562"/>
      <c r="AZ46" s="562"/>
      <c r="BA46" s="562"/>
      <c r="BB46" s="562"/>
      <c r="BC46" s="562">
        <v>0</v>
      </c>
      <c r="BD46" s="562"/>
      <c r="BE46" s="562"/>
      <c r="BF46" s="562"/>
      <c r="BG46" s="562"/>
      <c r="BH46" s="562"/>
      <c r="BI46" s="562"/>
      <c r="BJ46" s="562"/>
      <c r="BK46" s="558">
        <f t="shared" si="2"/>
        <v>96833.333333333343</v>
      </c>
      <c r="BL46" s="558"/>
      <c r="BM46" s="558"/>
      <c r="BN46" s="558"/>
      <c r="BO46" s="558"/>
      <c r="BP46" s="558"/>
      <c r="BQ46" s="558"/>
      <c r="BR46" s="558"/>
      <c r="BS46" s="558"/>
      <c r="BT46" s="563"/>
    </row>
    <row r="47" spans="1:86" s="2" customFormat="1" ht="18" customHeight="1" x14ac:dyDescent="0.2">
      <c r="A47" s="422" t="s">
        <v>1890</v>
      </c>
      <c r="B47" s="422" t="s">
        <v>1748</v>
      </c>
      <c r="C47" s="404">
        <v>1</v>
      </c>
      <c r="D47" s="425">
        <v>4</v>
      </c>
      <c r="E47" s="405">
        <v>28000</v>
      </c>
      <c r="F47" s="558">
        <f t="shared" si="0"/>
        <v>336000</v>
      </c>
      <c r="G47" s="558"/>
      <c r="H47" s="558"/>
      <c r="I47" s="558"/>
      <c r="J47" s="558"/>
      <c r="K47" s="558"/>
      <c r="L47" s="558"/>
      <c r="M47" s="558"/>
      <c r="N47" s="559">
        <v>0</v>
      </c>
      <c r="O47" s="560"/>
      <c r="P47" s="560"/>
      <c r="Q47" s="560"/>
      <c r="R47" s="560"/>
      <c r="S47" s="560"/>
      <c r="T47" s="560"/>
      <c r="U47" s="561"/>
      <c r="V47" s="562">
        <f t="shared" si="3"/>
        <v>4666.666666666667</v>
      </c>
      <c r="W47" s="562"/>
      <c r="X47" s="562"/>
      <c r="Y47" s="562"/>
      <c r="Z47" s="562"/>
      <c r="AA47" s="562"/>
      <c r="AB47" s="562"/>
      <c r="AC47" s="562"/>
      <c r="AD47" s="562">
        <f t="shared" si="1"/>
        <v>46666.666666666672</v>
      </c>
      <c r="AE47" s="562"/>
      <c r="AF47" s="562"/>
      <c r="AG47" s="562"/>
      <c r="AH47" s="562"/>
      <c r="AI47" s="562"/>
      <c r="AJ47" s="562"/>
      <c r="AK47" s="562"/>
      <c r="AL47" s="562">
        <v>0</v>
      </c>
      <c r="AM47" s="562"/>
      <c r="AN47" s="562"/>
      <c r="AO47" s="562"/>
      <c r="AP47" s="562"/>
      <c r="AQ47" s="562"/>
      <c r="AR47" s="562"/>
      <c r="AS47" s="562"/>
      <c r="AT47" s="562">
        <v>0</v>
      </c>
      <c r="AU47" s="562"/>
      <c r="AV47" s="562"/>
      <c r="AW47" s="562"/>
      <c r="AX47" s="562"/>
      <c r="AY47" s="562"/>
      <c r="AZ47" s="562"/>
      <c r="BA47" s="562"/>
      <c r="BB47" s="562"/>
      <c r="BC47" s="562">
        <v>0</v>
      </c>
      <c r="BD47" s="562"/>
      <c r="BE47" s="562"/>
      <c r="BF47" s="562"/>
      <c r="BG47" s="562"/>
      <c r="BH47" s="562"/>
      <c r="BI47" s="562"/>
      <c r="BJ47" s="562"/>
      <c r="BK47" s="558">
        <f t="shared" si="2"/>
        <v>387333.33333333337</v>
      </c>
      <c r="BL47" s="558"/>
      <c r="BM47" s="558"/>
      <c r="BN47" s="558"/>
      <c r="BO47" s="558"/>
      <c r="BP47" s="558"/>
      <c r="BQ47" s="558"/>
      <c r="BR47" s="558"/>
      <c r="BS47" s="558"/>
      <c r="BT47" s="563"/>
    </row>
    <row r="48" spans="1:86" s="2" customFormat="1" ht="18" customHeight="1" x14ac:dyDescent="0.2">
      <c r="A48" s="422" t="s">
        <v>1890</v>
      </c>
      <c r="B48" s="422" t="s">
        <v>1756</v>
      </c>
      <c r="C48" s="404">
        <v>1</v>
      </c>
      <c r="D48" s="425">
        <v>6</v>
      </c>
      <c r="E48" s="405">
        <v>42000</v>
      </c>
      <c r="F48" s="558">
        <f t="shared" si="0"/>
        <v>504000</v>
      </c>
      <c r="G48" s="558"/>
      <c r="H48" s="558"/>
      <c r="I48" s="558"/>
      <c r="J48" s="558"/>
      <c r="K48" s="558"/>
      <c r="L48" s="558"/>
      <c r="M48" s="558"/>
      <c r="N48" s="559">
        <v>0</v>
      </c>
      <c r="O48" s="560"/>
      <c r="P48" s="560"/>
      <c r="Q48" s="560"/>
      <c r="R48" s="560"/>
      <c r="S48" s="560"/>
      <c r="T48" s="560"/>
      <c r="U48" s="561"/>
      <c r="V48" s="562">
        <f t="shared" si="3"/>
        <v>7000</v>
      </c>
      <c r="W48" s="562"/>
      <c r="X48" s="562"/>
      <c r="Y48" s="562"/>
      <c r="Z48" s="562"/>
      <c r="AA48" s="562"/>
      <c r="AB48" s="562"/>
      <c r="AC48" s="562"/>
      <c r="AD48" s="562">
        <f t="shared" si="1"/>
        <v>70000</v>
      </c>
      <c r="AE48" s="562"/>
      <c r="AF48" s="562"/>
      <c r="AG48" s="562"/>
      <c r="AH48" s="562"/>
      <c r="AI48" s="562"/>
      <c r="AJ48" s="562"/>
      <c r="AK48" s="562"/>
      <c r="AL48" s="562">
        <v>0</v>
      </c>
      <c r="AM48" s="562"/>
      <c r="AN48" s="562"/>
      <c r="AO48" s="562"/>
      <c r="AP48" s="562"/>
      <c r="AQ48" s="562"/>
      <c r="AR48" s="562"/>
      <c r="AS48" s="562"/>
      <c r="AT48" s="562">
        <v>0</v>
      </c>
      <c r="AU48" s="562"/>
      <c r="AV48" s="562"/>
      <c r="AW48" s="562"/>
      <c r="AX48" s="562"/>
      <c r="AY48" s="562"/>
      <c r="AZ48" s="562"/>
      <c r="BA48" s="562"/>
      <c r="BB48" s="562"/>
      <c r="BC48" s="562">
        <v>0</v>
      </c>
      <c r="BD48" s="562"/>
      <c r="BE48" s="562"/>
      <c r="BF48" s="562"/>
      <c r="BG48" s="562"/>
      <c r="BH48" s="562"/>
      <c r="BI48" s="562"/>
      <c r="BJ48" s="562"/>
      <c r="BK48" s="558">
        <f t="shared" si="2"/>
        <v>581000</v>
      </c>
      <c r="BL48" s="558"/>
      <c r="BM48" s="558"/>
      <c r="BN48" s="558"/>
      <c r="BO48" s="558"/>
      <c r="BP48" s="558"/>
      <c r="BQ48" s="558"/>
      <c r="BR48" s="558"/>
      <c r="BS48" s="558"/>
      <c r="BT48" s="563"/>
    </row>
    <row r="49" spans="1:85" s="2" customFormat="1" ht="18" customHeight="1" x14ac:dyDescent="0.2">
      <c r="A49" s="422" t="s">
        <v>1890</v>
      </c>
      <c r="B49" s="422" t="s">
        <v>1750</v>
      </c>
      <c r="C49" s="404">
        <v>1</v>
      </c>
      <c r="D49" s="425">
        <v>6</v>
      </c>
      <c r="E49" s="405">
        <v>42000</v>
      </c>
      <c r="F49" s="558">
        <f t="shared" si="0"/>
        <v>504000</v>
      </c>
      <c r="G49" s="558"/>
      <c r="H49" s="558"/>
      <c r="I49" s="558"/>
      <c r="J49" s="558"/>
      <c r="K49" s="558"/>
      <c r="L49" s="558"/>
      <c r="M49" s="558"/>
      <c r="N49" s="559">
        <v>0</v>
      </c>
      <c r="O49" s="560"/>
      <c r="P49" s="560"/>
      <c r="Q49" s="560"/>
      <c r="R49" s="560"/>
      <c r="S49" s="560"/>
      <c r="T49" s="560"/>
      <c r="U49" s="561"/>
      <c r="V49" s="562">
        <f t="shared" si="3"/>
        <v>7000</v>
      </c>
      <c r="W49" s="562"/>
      <c r="X49" s="562"/>
      <c r="Y49" s="562"/>
      <c r="Z49" s="562"/>
      <c r="AA49" s="562"/>
      <c r="AB49" s="562"/>
      <c r="AC49" s="562"/>
      <c r="AD49" s="562">
        <f t="shared" si="1"/>
        <v>70000</v>
      </c>
      <c r="AE49" s="562"/>
      <c r="AF49" s="562"/>
      <c r="AG49" s="562"/>
      <c r="AH49" s="562"/>
      <c r="AI49" s="562"/>
      <c r="AJ49" s="562"/>
      <c r="AK49" s="562"/>
      <c r="AL49" s="562">
        <v>0</v>
      </c>
      <c r="AM49" s="562"/>
      <c r="AN49" s="562"/>
      <c r="AO49" s="562"/>
      <c r="AP49" s="562"/>
      <c r="AQ49" s="562"/>
      <c r="AR49" s="562"/>
      <c r="AS49" s="562"/>
      <c r="AT49" s="562">
        <v>0</v>
      </c>
      <c r="AU49" s="562"/>
      <c r="AV49" s="562"/>
      <c r="AW49" s="562"/>
      <c r="AX49" s="562"/>
      <c r="AY49" s="562"/>
      <c r="AZ49" s="562"/>
      <c r="BA49" s="562"/>
      <c r="BB49" s="562"/>
      <c r="BC49" s="562">
        <v>0</v>
      </c>
      <c r="BD49" s="562"/>
      <c r="BE49" s="562"/>
      <c r="BF49" s="562"/>
      <c r="BG49" s="562"/>
      <c r="BH49" s="562"/>
      <c r="BI49" s="562"/>
      <c r="BJ49" s="562"/>
      <c r="BK49" s="558">
        <f t="shared" si="2"/>
        <v>581000</v>
      </c>
      <c r="BL49" s="558"/>
      <c r="BM49" s="558"/>
      <c r="BN49" s="558"/>
      <c r="BO49" s="558"/>
      <c r="BP49" s="558"/>
      <c r="BQ49" s="558"/>
      <c r="BR49" s="558"/>
      <c r="BS49" s="558"/>
      <c r="BT49" s="563"/>
    </row>
    <row r="50" spans="1:85" s="2" customFormat="1" ht="18" customHeight="1" x14ac:dyDescent="0.2">
      <c r="A50" s="422" t="s">
        <v>1891</v>
      </c>
      <c r="B50" s="422" t="s">
        <v>1762</v>
      </c>
      <c r="C50" s="404">
        <v>1</v>
      </c>
      <c r="D50" s="425">
        <v>1</v>
      </c>
      <c r="E50" s="405">
        <v>7000</v>
      </c>
      <c r="F50" s="558">
        <f t="shared" si="0"/>
        <v>84000</v>
      </c>
      <c r="G50" s="558"/>
      <c r="H50" s="558"/>
      <c r="I50" s="558"/>
      <c r="J50" s="558"/>
      <c r="K50" s="558"/>
      <c r="L50" s="558"/>
      <c r="M50" s="558"/>
      <c r="N50" s="559">
        <v>0</v>
      </c>
      <c r="O50" s="560"/>
      <c r="P50" s="560"/>
      <c r="Q50" s="560"/>
      <c r="R50" s="560"/>
      <c r="S50" s="560"/>
      <c r="T50" s="560"/>
      <c r="U50" s="561"/>
      <c r="V50" s="562">
        <f t="shared" si="3"/>
        <v>1166.6666666666667</v>
      </c>
      <c r="W50" s="562"/>
      <c r="X50" s="562"/>
      <c r="Y50" s="562"/>
      <c r="Z50" s="562"/>
      <c r="AA50" s="562"/>
      <c r="AB50" s="562"/>
      <c r="AC50" s="562"/>
      <c r="AD50" s="562">
        <f t="shared" si="1"/>
        <v>11666.666666666668</v>
      </c>
      <c r="AE50" s="562"/>
      <c r="AF50" s="562"/>
      <c r="AG50" s="562"/>
      <c r="AH50" s="562"/>
      <c r="AI50" s="562"/>
      <c r="AJ50" s="562"/>
      <c r="AK50" s="562"/>
      <c r="AL50" s="562">
        <v>0</v>
      </c>
      <c r="AM50" s="562"/>
      <c r="AN50" s="562"/>
      <c r="AO50" s="562"/>
      <c r="AP50" s="562"/>
      <c r="AQ50" s="562"/>
      <c r="AR50" s="562"/>
      <c r="AS50" s="562"/>
      <c r="AT50" s="562">
        <v>0</v>
      </c>
      <c r="AU50" s="562"/>
      <c r="AV50" s="562"/>
      <c r="AW50" s="562"/>
      <c r="AX50" s="562"/>
      <c r="AY50" s="562"/>
      <c r="AZ50" s="562"/>
      <c r="BA50" s="562"/>
      <c r="BB50" s="562"/>
      <c r="BC50" s="562">
        <v>0</v>
      </c>
      <c r="BD50" s="562"/>
      <c r="BE50" s="562"/>
      <c r="BF50" s="562"/>
      <c r="BG50" s="562"/>
      <c r="BH50" s="562"/>
      <c r="BI50" s="562"/>
      <c r="BJ50" s="562"/>
      <c r="BK50" s="558">
        <f t="shared" si="2"/>
        <v>96833.333333333343</v>
      </c>
      <c r="BL50" s="558"/>
      <c r="BM50" s="558"/>
      <c r="BN50" s="558"/>
      <c r="BO50" s="558"/>
      <c r="BP50" s="558"/>
      <c r="BQ50" s="558"/>
      <c r="BR50" s="558"/>
      <c r="BS50" s="558"/>
      <c r="BT50" s="563"/>
    </row>
    <row r="51" spans="1:85" s="2" customFormat="1" ht="12.75" x14ac:dyDescent="0.2">
      <c r="A51" s="422" t="s">
        <v>1891</v>
      </c>
      <c r="B51" s="422" t="s">
        <v>1748</v>
      </c>
      <c r="C51" s="404">
        <v>1</v>
      </c>
      <c r="D51" s="425">
        <v>1</v>
      </c>
      <c r="E51" s="405">
        <v>7000</v>
      </c>
      <c r="F51" s="558">
        <f t="shared" si="0"/>
        <v>84000</v>
      </c>
      <c r="G51" s="558"/>
      <c r="H51" s="558"/>
      <c r="I51" s="558"/>
      <c r="J51" s="558"/>
      <c r="K51" s="558"/>
      <c r="L51" s="558"/>
      <c r="M51" s="558"/>
      <c r="N51" s="559">
        <v>0</v>
      </c>
      <c r="O51" s="560"/>
      <c r="P51" s="560"/>
      <c r="Q51" s="560"/>
      <c r="R51" s="560"/>
      <c r="S51" s="560"/>
      <c r="T51" s="560"/>
      <c r="U51" s="561"/>
      <c r="V51" s="562">
        <f t="shared" si="3"/>
        <v>1166.6666666666667</v>
      </c>
      <c r="W51" s="562"/>
      <c r="X51" s="562"/>
      <c r="Y51" s="562"/>
      <c r="Z51" s="562"/>
      <c r="AA51" s="562"/>
      <c r="AB51" s="562"/>
      <c r="AC51" s="562"/>
      <c r="AD51" s="562">
        <f t="shared" si="1"/>
        <v>11666.666666666668</v>
      </c>
      <c r="AE51" s="562"/>
      <c r="AF51" s="562"/>
      <c r="AG51" s="562"/>
      <c r="AH51" s="562"/>
      <c r="AI51" s="562"/>
      <c r="AJ51" s="562"/>
      <c r="AK51" s="562"/>
      <c r="AL51" s="562">
        <v>0</v>
      </c>
      <c r="AM51" s="562"/>
      <c r="AN51" s="562"/>
      <c r="AO51" s="562"/>
      <c r="AP51" s="562"/>
      <c r="AQ51" s="562"/>
      <c r="AR51" s="562"/>
      <c r="AS51" s="562"/>
      <c r="AT51" s="562">
        <v>0</v>
      </c>
      <c r="AU51" s="562"/>
      <c r="AV51" s="562"/>
      <c r="AW51" s="562"/>
      <c r="AX51" s="562"/>
      <c r="AY51" s="562"/>
      <c r="AZ51" s="562"/>
      <c r="BA51" s="562"/>
      <c r="BB51" s="562"/>
      <c r="BC51" s="562">
        <v>0</v>
      </c>
      <c r="BD51" s="562"/>
      <c r="BE51" s="562"/>
      <c r="BF51" s="562"/>
      <c r="BG51" s="562"/>
      <c r="BH51" s="562"/>
      <c r="BI51" s="562"/>
      <c r="BJ51" s="562"/>
      <c r="BK51" s="558">
        <f t="shared" si="2"/>
        <v>96833.333333333343</v>
      </c>
      <c r="BL51" s="558"/>
      <c r="BM51" s="558"/>
      <c r="BN51" s="558"/>
      <c r="BO51" s="558"/>
      <c r="BP51" s="558"/>
      <c r="BQ51" s="558"/>
      <c r="BR51" s="558"/>
      <c r="BS51" s="558"/>
      <c r="BT51" s="563"/>
      <c r="CG51" s="79"/>
    </row>
    <row r="52" spans="1:85" s="2" customFormat="1" ht="12.75" x14ac:dyDescent="0.2">
      <c r="A52" s="422" t="s">
        <v>1892</v>
      </c>
      <c r="B52" s="422" t="s">
        <v>1748</v>
      </c>
      <c r="C52" s="404">
        <v>1</v>
      </c>
      <c r="D52" s="425">
        <v>1</v>
      </c>
      <c r="E52" s="405">
        <v>7000</v>
      </c>
      <c r="F52" s="558">
        <f t="shared" si="0"/>
        <v>84000</v>
      </c>
      <c r="G52" s="558"/>
      <c r="H52" s="558"/>
      <c r="I52" s="558"/>
      <c r="J52" s="558"/>
      <c r="K52" s="558"/>
      <c r="L52" s="558"/>
      <c r="M52" s="558"/>
      <c r="N52" s="559">
        <v>0</v>
      </c>
      <c r="O52" s="560"/>
      <c r="P52" s="560"/>
      <c r="Q52" s="560"/>
      <c r="R52" s="560"/>
      <c r="S52" s="560"/>
      <c r="T52" s="560"/>
      <c r="U52" s="561"/>
      <c r="V52" s="562">
        <f t="shared" si="3"/>
        <v>1166.6666666666667</v>
      </c>
      <c r="W52" s="562"/>
      <c r="X52" s="562"/>
      <c r="Y52" s="562"/>
      <c r="Z52" s="562"/>
      <c r="AA52" s="562"/>
      <c r="AB52" s="562"/>
      <c r="AC52" s="562"/>
      <c r="AD52" s="562">
        <f t="shared" si="1"/>
        <v>11666.666666666668</v>
      </c>
      <c r="AE52" s="562"/>
      <c r="AF52" s="562"/>
      <c r="AG52" s="562"/>
      <c r="AH52" s="562"/>
      <c r="AI52" s="562"/>
      <c r="AJ52" s="562"/>
      <c r="AK52" s="562"/>
      <c r="AL52" s="562">
        <v>0</v>
      </c>
      <c r="AM52" s="562"/>
      <c r="AN52" s="562"/>
      <c r="AO52" s="562"/>
      <c r="AP52" s="562"/>
      <c r="AQ52" s="562"/>
      <c r="AR52" s="562"/>
      <c r="AS52" s="562"/>
      <c r="AT52" s="562">
        <v>0</v>
      </c>
      <c r="AU52" s="562"/>
      <c r="AV52" s="562"/>
      <c r="AW52" s="562"/>
      <c r="AX52" s="562"/>
      <c r="AY52" s="562"/>
      <c r="AZ52" s="562"/>
      <c r="BA52" s="562"/>
      <c r="BB52" s="562"/>
      <c r="BC52" s="562">
        <v>0</v>
      </c>
      <c r="BD52" s="562"/>
      <c r="BE52" s="562"/>
      <c r="BF52" s="562"/>
      <c r="BG52" s="562"/>
      <c r="BH52" s="562"/>
      <c r="BI52" s="562"/>
      <c r="BJ52" s="562"/>
      <c r="BK52" s="558">
        <f t="shared" si="2"/>
        <v>96833.333333333343</v>
      </c>
      <c r="BL52" s="558"/>
      <c r="BM52" s="558"/>
      <c r="BN52" s="558"/>
      <c r="BO52" s="558"/>
      <c r="BP52" s="558"/>
      <c r="BQ52" s="558"/>
      <c r="BR52" s="558"/>
      <c r="BS52" s="558"/>
      <c r="BT52" s="563"/>
    </row>
    <row r="53" spans="1:85" s="2" customFormat="1" ht="18" customHeight="1" x14ac:dyDescent="0.2">
      <c r="A53" s="422" t="s">
        <v>1893</v>
      </c>
      <c r="B53" s="422" t="s">
        <v>1765</v>
      </c>
      <c r="C53" s="404">
        <v>1</v>
      </c>
      <c r="D53" s="425">
        <v>1</v>
      </c>
      <c r="E53" s="405">
        <v>7124</v>
      </c>
      <c r="F53" s="558">
        <f t="shared" si="0"/>
        <v>85488</v>
      </c>
      <c r="G53" s="558"/>
      <c r="H53" s="558"/>
      <c r="I53" s="558"/>
      <c r="J53" s="558"/>
      <c r="K53" s="558"/>
      <c r="L53" s="558"/>
      <c r="M53" s="558"/>
      <c r="N53" s="559">
        <v>0</v>
      </c>
      <c r="O53" s="560"/>
      <c r="P53" s="560"/>
      <c r="Q53" s="560"/>
      <c r="R53" s="560"/>
      <c r="S53" s="560"/>
      <c r="T53" s="560"/>
      <c r="U53" s="561"/>
      <c r="V53" s="562">
        <f t="shared" si="3"/>
        <v>1187.3333333333333</v>
      </c>
      <c r="W53" s="562"/>
      <c r="X53" s="562"/>
      <c r="Y53" s="562"/>
      <c r="Z53" s="562"/>
      <c r="AA53" s="562"/>
      <c r="AB53" s="562"/>
      <c r="AC53" s="562"/>
      <c r="AD53" s="562">
        <f t="shared" si="1"/>
        <v>11873.333333333334</v>
      </c>
      <c r="AE53" s="562"/>
      <c r="AF53" s="562"/>
      <c r="AG53" s="562"/>
      <c r="AH53" s="562"/>
      <c r="AI53" s="562"/>
      <c r="AJ53" s="562"/>
      <c r="AK53" s="562"/>
      <c r="AL53" s="562">
        <v>0</v>
      </c>
      <c r="AM53" s="562"/>
      <c r="AN53" s="562"/>
      <c r="AO53" s="562"/>
      <c r="AP53" s="562"/>
      <c r="AQ53" s="562"/>
      <c r="AR53" s="562"/>
      <c r="AS53" s="562"/>
      <c r="AT53" s="562">
        <v>0</v>
      </c>
      <c r="AU53" s="562"/>
      <c r="AV53" s="562"/>
      <c r="AW53" s="562"/>
      <c r="AX53" s="562"/>
      <c r="AY53" s="562"/>
      <c r="AZ53" s="562"/>
      <c r="BA53" s="562"/>
      <c r="BB53" s="562"/>
      <c r="BC53" s="562">
        <v>0</v>
      </c>
      <c r="BD53" s="562"/>
      <c r="BE53" s="562"/>
      <c r="BF53" s="562"/>
      <c r="BG53" s="562"/>
      <c r="BH53" s="562"/>
      <c r="BI53" s="562"/>
      <c r="BJ53" s="562"/>
      <c r="BK53" s="558">
        <f t="shared" si="2"/>
        <v>98548.666666666657</v>
      </c>
      <c r="BL53" s="558"/>
      <c r="BM53" s="558"/>
      <c r="BN53" s="558"/>
      <c r="BO53" s="558"/>
      <c r="BP53" s="558"/>
      <c r="BQ53" s="558"/>
      <c r="BR53" s="558"/>
      <c r="BS53" s="558"/>
      <c r="BT53" s="563"/>
    </row>
    <row r="54" spans="1:85" s="2" customFormat="1" ht="18" customHeight="1" x14ac:dyDescent="0.2">
      <c r="A54" s="422" t="s">
        <v>1894</v>
      </c>
      <c r="B54" s="422" t="s">
        <v>1763</v>
      </c>
      <c r="C54" s="404">
        <v>1</v>
      </c>
      <c r="D54" s="425">
        <v>33</v>
      </c>
      <c r="E54" s="405">
        <v>239250</v>
      </c>
      <c r="F54" s="558">
        <f t="shared" si="0"/>
        <v>2871000</v>
      </c>
      <c r="G54" s="558"/>
      <c r="H54" s="558"/>
      <c r="I54" s="558"/>
      <c r="J54" s="558"/>
      <c r="K54" s="558"/>
      <c r="L54" s="558"/>
      <c r="M54" s="558"/>
      <c r="N54" s="559">
        <v>0</v>
      </c>
      <c r="O54" s="560"/>
      <c r="P54" s="560"/>
      <c r="Q54" s="560"/>
      <c r="R54" s="560"/>
      <c r="S54" s="560"/>
      <c r="T54" s="560"/>
      <c r="U54" s="561"/>
      <c r="V54" s="562">
        <f t="shared" si="3"/>
        <v>39875</v>
      </c>
      <c r="W54" s="562"/>
      <c r="X54" s="562"/>
      <c r="Y54" s="562"/>
      <c r="Z54" s="562"/>
      <c r="AA54" s="562"/>
      <c r="AB54" s="562"/>
      <c r="AC54" s="562"/>
      <c r="AD54" s="562">
        <f t="shared" si="1"/>
        <v>398750</v>
      </c>
      <c r="AE54" s="562"/>
      <c r="AF54" s="562"/>
      <c r="AG54" s="562"/>
      <c r="AH54" s="562"/>
      <c r="AI54" s="562"/>
      <c r="AJ54" s="562"/>
      <c r="AK54" s="562"/>
      <c r="AL54" s="562">
        <v>0</v>
      </c>
      <c r="AM54" s="562"/>
      <c r="AN54" s="562"/>
      <c r="AO54" s="562"/>
      <c r="AP54" s="562"/>
      <c r="AQ54" s="562"/>
      <c r="AR54" s="562"/>
      <c r="AS54" s="562"/>
      <c r="AT54" s="562">
        <v>0</v>
      </c>
      <c r="AU54" s="562"/>
      <c r="AV54" s="562"/>
      <c r="AW54" s="562"/>
      <c r="AX54" s="562"/>
      <c r="AY54" s="562"/>
      <c r="AZ54" s="562"/>
      <c r="BA54" s="562"/>
      <c r="BB54" s="562"/>
      <c r="BC54" s="562">
        <v>0</v>
      </c>
      <c r="BD54" s="562"/>
      <c r="BE54" s="562"/>
      <c r="BF54" s="562"/>
      <c r="BG54" s="562"/>
      <c r="BH54" s="562"/>
      <c r="BI54" s="562"/>
      <c r="BJ54" s="562"/>
      <c r="BK54" s="558">
        <f t="shared" si="2"/>
        <v>3309625</v>
      </c>
      <c r="BL54" s="558"/>
      <c r="BM54" s="558"/>
      <c r="BN54" s="558"/>
      <c r="BO54" s="558"/>
      <c r="BP54" s="558"/>
      <c r="BQ54" s="558"/>
      <c r="BR54" s="558"/>
      <c r="BS54" s="558"/>
      <c r="BT54" s="563"/>
    </row>
    <row r="55" spans="1:85" s="2" customFormat="1" ht="18" customHeight="1" x14ac:dyDescent="0.2">
      <c r="A55" s="422" t="s">
        <v>1895</v>
      </c>
      <c r="B55" s="422" t="s">
        <v>1757</v>
      </c>
      <c r="C55" s="404">
        <v>1</v>
      </c>
      <c r="D55" s="425">
        <v>3</v>
      </c>
      <c r="E55" s="405">
        <v>21840</v>
      </c>
      <c r="F55" s="558">
        <f t="shared" si="0"/>
        <v>262080</v>
      </c>
      <c r="G55" s="558"/>
      <c r="H55" s="558"/>
      <c r="I55" s="558"/>
      <c r="J55" s="558"/>
      <c r="K55" s="558"/>
      <c r="L55" s="558"/>
      <c r="M55" s="558"/>
      <c r="N55" s="559">
        <v>0</v>
      </c>
      <c r="O55" s="560"/>
      <c r="P55" s="560"/>
      <c r="Q55" s="560"/>
      <c r="R55" s="560"/>
      <c r="S55" s="560"/>
      <c r="T55" s="560"/>
      <c r="U55" s="561"/>
      <c r="V55" s="562">
        <f t="shared" si="3"/>
        <v>3640</v>
      </c>
      <c r="W55" s="562"/>
      <c r="X55" s="562"/>
      <c r="Y55" s="562"/>
      <c r="Z55" s="562"/>
      <c r="AA55" s="562"/>
      <c r="AB55" s="562"/>
      <c r="AC55" s="562"/>
      <c r="AD55" s="562">
        <f t="shared" si="1"/>
        <v>36400</v>
      </c>
      <c r="AE55" s="562"/>
      <c r="AF55" s="562"/>
      <c r="AG55" s="562"/>
      <c r="AH55" s="562"/>
      <c r="AI55" s="562"/>
      <c r="AJ55" s="562"/>
      <c r="AK55" s="562"/>
      <c r="AL55" s="562">
        <v>0</v>
      </c>
      <c r="AM55" s="562"/>
      <c r="AN55" s="562"/>
      <c r="AO55" s="562"/>
      <c r="AP55" s="562"/>
      <c r="AQ55" s="562"/>
      <c r="AR55" s="562"/>
      <c r="AS55" s="562"/>
      <c r="AT55" s="562">
        <v>0</v>
      </c>
      <c r="AU55" s="562"/>
      <c r="AV55" s="562"/>
      <c r="AW55" s="562"/>
      <c r="AX55" s="562"/>
      <c r="AY55" s="562"/>
      <c r="AZ55" s="562"/>
      <c r="BA55" s="562"/>
      <c r="BB55" s="562"/>
      <c r="BC55" s="562">
        <v>0</v>
      </c>
      <c r="BD55" s="562"/>
      <c r="BE55" s="562"/>
      <c r="BF55" s="562"/>
      <c r="BG55" s="562"/>
      <c r="BH55" s="562"/>
      <c r="BI55" s="562"/>
      <c r="BJ55" s="562"/>
      <c r="BK55" s="558">
        <f t="shared" si="2"/>
        <v>302120</v>
      </c>
      <c r="BL55" s="558"/>
      <c r="BM55" s="558"/>
      <c r="BN55" s="558"/>
      <c r="BO55" s="558"/>
      <c r="BP55" s="558"/>
      <c r="BQ55" s="558"/>
      <c r="BR55" s="558"/>
      <c r="BS55" s="558"/>
      <c r="BT55" s="563"/>
    </row>
    <row r="56" spans="1:85" s="2" customFormat="1" ht="18" customHeight="1" x14ac:dyDescent="0.2">
      <c r="A56" s="422" t="s">
        <v>1895</v>
      </c>
      <c r="B56" s="422" t="s">
        <v>2016</v>
      </c>
      <c r="C56" s="404">
        <v>1</v>
      </c>
      <c r="D56" s="425">
        <v>1</v>
      </c>
      <c r="E56" s="405">
        <v>7280</v>
      </c>
      <c r="F56" s="558">
        <f t="shared" si="0"/>
        <v>87360</v>
      </c>
      <c r="G56" s="558"/>
      <c r="H56" s="558"/>
      <c r="I56" s="558"/>
      <c r="J56" s="558"/>
      <c r="K56" s="558"/>
      <c r="L56" s="558"/>
      <c r="M56" s="558"/>
      <c r="N56" s="559">
        <v>0</v>
      </c>
      <c r="O56" s="560"/>
      <c r="P56" s="560"/>
      <c r="Q56" s="560"/>
      <c r="R56" s="560"/>
      <c r="S56" s="560"/>
      <c r="T56" s="560"/>
      <c r="U56" s="561"/>
      <c r="V56" s="562">
        <f t="shared" si="3"/>
        <v>1213.3333333333333</v>
      </c>
      <c r="W56" s="562"/>
      <c r="X56" s="562"/>
      <c r="Y56" s="562"/>
      <c r="Z56" s="562"/>
      <c r="AA56" s="562"/>
      <c r="AB56" s="562"/>
      <c r="AC56" s="562"/>
      <c r="AD56" s="562">
        <f t="shared" si="1"/>
        <v>12133.333333333332</v>
      </c>
      <c r="AE56" s="562"/>
      <c r="AF56" s="562"/>
      <c r="AG56" s="562"/>
      <c r="AH56" s="562"/>
      <c r="AI56" s="562"/>
      <c r="AJ56" s="562"/>
      <c r="AK56" s="562"/>
      <c r="AL56" s="562">
        <v>0</v>
      </c>
      <c r="AM56" s="562"/>
      <c r="AN56" s="562"/>
      <c r="AO56" s="562"/>
      <c r="AP56" s="562"/>
      <c r="AQ56" s="562"/>
      <c r="AR56" s="562"/>
      <c r="AS56" s="562"/>
      <c r="AT56" s="562">
        <v>0</v>
      </c>
      <c r="AU56" s="562"/>
      <c r="AV56" s="562"/>
      <c r="AW56" s="562"/>
      <c r="AX56" s="562"/>
      <c r="AY56" s="562"/>
      <c r="AZ56" s="562"/>
      <c r="BA56" s="562"/>
      <c r="BB56" s="562"/>
      <c r="BC56" s="562">
        <v>0</v>
      </c>
      <c r="BD56" s="562"/>
      <c r="BE56" s="562"/>
      <c r="BF56" s="562"/>
      <c r="BG56" s="562"/>
      <c r="BH56" s="562"/>
      <c r="BI56" s="562"/>
      <c r="BJ56" s="562"/>
      <c r="BK56" s="558">
        <f t="shared" si="2"/>
        <v>100706.66666666666</v>
      </c>
      <c r="BL56" s="558"/>
      <c r="BM56" s="558"/>
      <c r="BN56" s="558"/>
      <c r="BO56" s="558"/>
      <c r="BP56" s="558"/>
      <c r="BQ56" s="558"/>
      <c r="BR56" s="558"/>
      <c r="BS56" s="558"/>
      <c r="BT56" s="563"/>
    </row>
    <row r="57" spans="1:85" s="2" customFormat="1" ht="18" customHeight="1" x14ac:dyDescent="0.2">
      <c r="A57" s="422" t="s">
        <v>1895</v>
      </c>
      <c r="B57" s="422" t="s">
        <v>1750</v>
      </c>
      <c r="C57" s="404">
        <v>1</v>
      </c>
      <c r="D57" s="425">
        <v>2</v>
      </c>
      <c r="E57" s="405">
        <v>14560</v>
      </c>
      <c r="F57" s="558">
        <f t="shared" si="0"/>
        <v>174720</v>
      </c>
      <c r="G57" s="558"/>
      <c r="H57" s="558"/>
      <c r="I57" s="558"/>
      <c r="J57" s="558"/>
      <c r="K57" s="558"/>
      <c r="L57" s="558"/>
      <c r="M57" s="558"/>
      <c r="N57" s="559">
        <v>0</v>
      </c>
      <c r="O57" s="560"/>
      <c r="P57" s="560"/>
      <c r="Q57" s="560"/>
      <c r="R57" s="560"/>
      <c r="S57" s="560"/>
      <c r="T57" s="560"/>
      <c r="U57" s="561"/>
      <c r="V57" s="562">
        <f t="shared" si="3"/>
        <v>2426.6666666666665</v>
      </c>
      <c r="W57" s="562"/>
      <c r="X57" s="562"/>
      <c r="Y57" s="562"/>
      <c r="Z57" s="562"/>
      <c r="AA57" s="562"/>
      <c r="AB57" s="562"/>
      <c r="AC57" s="562"/>
      <c r="AD57" s="562">
        <f t="shared" si="1"/>
        <v>24266.666666666664</v>
      </c>
      <c r="AE57" s="562"/>
      <c r="AF57" s="562"/>
      <c r="AG57" s="562"/>
      <c r="AH57" s="562"/>
      <c r="AI57" s="562"/>
      <c r="AJ57" s="562"/>
      <c r="AK57" s="562"/>
      <c r="AL57" s="562">
        <v>0</v>
      </c>
      <c r="AM57" s="562"/>
      <c r="AN57" s="562"/>
      <c r="AO57" s="562"/>
      <c r="AP57" s="562"/>
      <c r="AQ57" s="562"/>
      <c r="AR57" s="562"/>
      <c r="AS57" s="562"/>
      <c r="AT57" s="562">
        <v>0</v>
      </c>
      <c r="AU57" s="562"/>
      <c r="AV57" s="562"/>
      <c r="AW57" s="562"/>
      <c r="AX57" s="562"/>
      <c r="AY57" s="562"/>
      <c r="AZ57" s="562"/>
      <c r="BA57" s="562"/>
      <c r="BB57" s="562"/>
      <c r="BC57" s="562">
        <v>0</v>
      </c>
      <c r="BD57" s="562"/>
      <c r="BE57" s="562"/>
      <c r="BF57" s="562"/>
      <c r="BG57" s="562"/>
      <c r="BH57" s="562"/>
      <c r="BI57" s="562"/>
      <c r="BJ57" s="562"/>
      <c r="BK57" s="558">
        <f t="shared" si="2"/>
        <v>201413.33333333331</v>
      </c>
      <c r="BL57" s="558"/>
      <c r="BM57" s="558"/>
      <c r="BN57" s="558"/>
      <c r="BO57" s="558"/>
      <c r="BP57" s="558"/>
      <c r="BQ57" s="558"/>
      <c r="BR57" s="558"/>
      <c r="BS57" s="558"/>
      <c r="BT57" s="563"/>
    </row>
    <row r="58" spans="1:85" s="2" customFormat="1" ht="18" customHeight="1" x14ac:dyDescent="0.2">
      <c r="A58" s="422" t="s">
        <v>1896</v>
      </c>
      <c r="B58" s="422" t="s">
        <v>1748</v>
      </c>
      <c r="C58" s="404">
        <v>1</v>
      </c>
      <c r="D58" s="425">
        <v>1</v>
      </c>
      <c r="E58" s="405">
        <v>7280</v>
      </c>
      <c r="F58" s="558">
        <f t="shared" si="0"/>
        <v>87360</v>
      </c>
      <c r="G58" s="558"/>
      <c r="H58" s="558"/>
      <c r="I58" s="558"/>
      <c r="J58" s="558"/>
      <c r="K58" s="558"/>
      <c r="L58" s="558"/>
      <c r="M58" s="558"/>
      <c r="N58" s="559">
        <v>0</v>
      </c>
      <c r="O58" s="560"/>
      <c r="P58" s="560"/>
      <c r="Q58" s="560"/>
      <c r="R58" s="560"/>
      <c r="S58" s="560"/>
      <c r="T58" s="560"/>
      <c r="U58" s="561"/>
      <c r="V58" s="562">
        <f t="shared" si="3"/>
        <v>1213.3333333333333</v>
      </c>
      <c r="W58" s="562"/>
      <c r="X58" s="562"/>
      <c r="Y58" s="562"/>
      <c r="Z58" s="562"/>
      <c r="AA58" s="562"/>
      <c r="AB58" s="562"/>
      <c r="AC58" s="562"/>
      <c r="AD58" s="562">
        <f t="shared" si="1"/>
        <v>12133.333333333332</v>
      </c>
      <c r="AE58" s="562"/>
      <c r="AF58" s="562"/>
      <c r="AG58" s="562"/>
      <c r="AH58" s="562"/>
      <c r="AI58" s="562"/>
      <c r="AJ58" s="562"/>
      <c r="AK58" s="562"/>
      <c r="AL58" s="562">
        <v>0</v>
      </c>
      <c r="AM58" s="562"/>
      <c r="AN58" s="562"/>
      <c r="AO58" s="562"/>
      <c r="AP58" s="562"/>
      <c r="AQ58" s="562"/>
      <c r="AR58" s="562"/>
      <c r="AS58" s="562"/>
      <c r="AT58" s="562">
        <v>0</v>
      </c>
      <c r="AU58" s="562"/>
      <c r="AV58" s="562"/>
      <c r="AW58" s="562"/>
      <c r="AX58" s="562"/>
      <c r="AY58" s="562"/>
      <c r="AZ58" s="562"/>
      <c r="BA58" s="562"/>
      <c r="BB58" s="562"/>
      <c r="BC58" s="562">
        <v>0</v>
      </c>
      <c r="BD58" s="562"/>
      <c r="BE58" s="562"/>
      <c r="BF58" s="562"/>
      <c r="BG58" s="562"/>
      <c r="BH58" s="562"/>
      <c r="BI58" s="562"/>
      <c r="BJ58" s="562"/>
      <c r="BK58" s="558">
        <f t="shared" si="2"/>
        <v>100706.66666666666</v>
      </c>
      <c r="BL58" s="558"/>
      <c r="BM58" s="558"/>
      <c r="BN58" s="558"/>
      <c r="BO58" s="558"/>
      <c r="BP58" s="558"/>
      <c r="BQ58" s="558"/>
      <c r="BR58" s="558"/>
      <c r="BS58" s="558"/>
      <c r="BT58" s="563"/>
    </row>
    <row r="59" spans="1:85" s="2" customFormat="1" ht="18" customHeight="1" x14ac:dyDescent="0.2">
      <c r="A59" s="422" t="s">
        <v>1897</v>
      </c>
      <c r="B59" s="422" t="s">
        <v>1757</v>
      </c>
      <c r="C59" s="404">
        <v>1</v>
      </c>
      <c r="D59" s="425">
        <v>1</v>
      </c>
      <c r="E59" s="405">
        <v>7500</v>
      </c>
      <c r="F59" s="558">
        <f t="shared" si="0"/>
        <v>90000</v>
      </c>
      <c r="G59" s="558"/>
      <c r="H59" s="558"/>
      <c r="I59" s="558"/>
      <c r="J59" s="558"/>
      <c r="K59" s="558"/>
      <c r="L59" s="558"/>
      <c r="M59" s="558"/>
      <c r="N59" s="559">
        <v>0</v>
      </c>
      <c r="O59" s="560"/>
      <c r="P59" s="560"/>
      <c r="Q59" s="560"/>
      <c r="R59" s="560"/>
      <c r="S59" s="560"/>
      <c r="T59" s="560"/>
      <c r="U59" s="561"/>
      <c r="V59" s="562">
        <f t="shared" si="3"/>
        <v>1250</v>
      </c>
      <c r="W59" s="562"/>
      <c r="X59" s="562"/>
      <c r="Y59" s="562"/>
      <c r="Z59" s="562"/>
      <c r="AA59" s="562"/>
      <c r="AB59" s="562"/>
      <c r="AC59" s="562"/>
      <c r="AD59" s="562">
        <f t="shared" si="1"/>
        <v>12500</v>
      </c>
      <c r="AE59" s="562"/>
      <c r="AF59" s="562"/>
      <c r="AG59" s="562"/>
      <c r="AH59" s="562"/>
      <c r="AI59" s="562"/>
      <c r="AJ59" s="562"/>
      <c r="AK59" s="562"/>
      <c r="AL59" s="562">
        <v>0</v>
      </c>
      <c r="AM59" s="562"/>
      <c r="AN59" s="562"/>
      <c r="AO59" s="562"/>
      <c r="AP59" s="562"/>
      <c r="AQ59" s="562"/>
      <c r="AR59" s="562"/>
      <c r="AS59" s="562"/>
      <c r="AT59" s="562">
        <v>0</v>
      </c>
      <c r="AU59" s="562"/>
      <c r="AV59" s="562"/>
      <c r="AW59" s="562"/>
      <c r="AX59" s="562"/>
      <c r="AY59" s="562"/>
      <c r="AZ59" s="562"/>
      <c r="BA59" s="562"/>
      <c r="BB59" s="562"/>
      <c r="BC59" s="562">
        <v>0</v>
      </c>
      <c r="BD59" s="562"/>
      <c r="BE59" s="562"/>
      <c r="BF59" s="562"/>
      <c r="BG59" s="562"/>
      <c r="BH59" s="562"/>
      <c r="BI59" s="562"/>
      <c r="BJ59" s="562"/>
      <c r="BK59" s="558">
        <f t="shared" si="2"/>
        <v>103750</v>
      </c>
      <c r="BL59" s="558"/>
      <c r="BM59" s="558"/>
      <c r="BN59" s="558"/>
      <c r="BO59" s="558"/>
      <c r="BP59" s="558"/>
      <c r="BQ59" s="558"/>
      <c r="BR59" s="558"/>
      <c r="BS59" s="558"/>
      <c r="BT59" s="563"/>
    </row>
    <row r="60" spans="1:85" s="2" customFormat="1" ht="18" customHeight="1" x14ac:dyDescent="0.2">
      <c r="A60" s="422" t="s">
        <v>1898</v>
      </c>
      <c r="B60" s="422" t="s">
        <v>1753</v>
      </c>
      <c r="C60" s="404">
        <v>1</v>
      </c>
      <c r="D60" s="425">
        <v>1</v>
      </c>
      <c r="E60" s="405">
        <v>7500</v>
      </c>
      <c r="F60" s="558">
        <f t="shared" si="0"/>
        <v>90000</v>
      </c>
      <c r="G60" s="558"/>
      <c r="H60" s="558"/>
      <c r="I60" s="558"/>
      <c r="J60" s="558"/>
      <c r="K60" s="558"/>
      <c r="L60" s="558"/>
      <c r="M60" s="558"/>
      <c r="N60" s="559">
        <v>0</v>
      </c>
      <c r="O60" s="560"/>
      <c r="P60" s="560"/>
      <c r="Q60" s="560"/>
      <c r="R60" s="560"/>
      <c r="S60" s="560"/>
      <c r="T60" s="560"/>
      <c r="U60" s="561"/>
      <c r="V60" s="562">
        <f t="shared" si="3"/>
        <v>1250</v>
      </c>
      <c r="W60" s="562"/>
      <c r="X60" s="562"/>
      <c r="Y60" s="562"/>
      <c r="Z60" s="562"/>
      <c r="AA60" s="562"/>
      <c r="AB60" s="562"/>
      <c r="AC60" s="562"/>
      <c r="AD60" s="562">
        <f t="shared" si="1"/>
        <v>12500</v>
      </c>
      <c r="AE60" s="562"/>
      <c r="AF60" s="562"/>
      <c r="AG60" s="562"/>
      <c r="AH60" s="562"/>
      <c r="AI60" s="562"/>
      <c r="AJ60" s="562"/>
      <c r="AK60" s="562"/>
      <c r="AL60" s="562">
        <v>0</v>
      </c>
      <c r="AM60" s="562"/>
      <c r="AN60" s="562"/>
      <c r="AO60" s="562"/>
      <c r="AP60" s="562"/>
      <c r="AQ60" s="562"/>
      <c r="AR60" s="562"/>
      <c r="AS60" s="562"/>
      <c r="AT60" s="562">
        <v>0</v>
      </c>
      <c r="AU60" s="562"/>
      <c r="AV60" s="562"/>
      <c r="AW60" s="562"/>
      <c r="AX60" s="562"/>
      <c r="AY60" s="562"/>
      <c r="AZ60" s="562"/>
      <c r="BA60" s="562"/>
      <c r="BB60" s="562"/>
      <c r="BC60" s="562">
        <v>0</v>
      </c>
      <c r="BD60" s="562"/>
      <c r="BE60" s="562"/>
      <c r="BF60" s="562"/>
      <c r="BG60" s="562"/>
      <c r="BH60" s="562"/>
      <c r="BI60" s="562"/>
      <c r="BJ60" s="562"/>
      <c r="BK60" s="558">
        <f t="shared" si="2"/>
        <v>103750</v>
      </c>
      <c r="BL60" s="558"/>
      <c r="BM60" s="558"/>
      <c r="BN60" s="558"/>
      <c r="BO60" s="558"/>
      <c r="BP60" s="558"/>
      <c r="BQ60" s="558"/>
      <c r="BR60" s="558"/>
      <c r="BS60" s="558"/>
      <c r="BT60" s="563"/>
    </row>
    <row r="61" spans="1:85" s="2" customFormat="1" ht="18" customHeight="1" x14ac:dyDescent="0.2">
      <c r="A61" s="422" t="s">
        <v>1899</v>
      </c>
      <c r="B61" s="422" t="s">
        <v>1752</v>
      </c>
      <c r="C61" s="404">
        <v>1</v>
      </c>
      <c r="D61" s="425">
        <v>1</v>
      </c>
      <c r="E61" s="405">
        <v>7500</v>
      </c>
      <c r="F61" s="558">
        <f t="shared" si="0"/>
        <v>90000</v>
      </c>
      <c r="G61" s="558"/>
      <c r="H61" s="558"/>
      <c r="I61" s="558"/>
      <c r="J61" s="558"/>
      <c r="K61" s="558"/>
      <c r="L61" s="558"/>
      <c r="M61" s="558"/>
      <c r="N61" s="559">
        <v>0</v>
      </c>
      <c r="O61" s="560"/>
      <c r="P61" s="560"/>
      <c r="Q61" s="560"/>
      <c r="R61" s="560"/>
      <c r="S61" s="560"/>
      <c r="T61" s="560"/>
      <c r="U61" s="561"/>
      <c r="V61" s="562">
        <f t="shared" si="3"/>
        <v>1250</v>
      </c>
      <c r="W61" s="562"/>
      <c r="X61" s="562"/>
      <c r="Y61" s="562"/>
      <c r="Z61" s="562"/>
      <c r="AA61" s="562"/>
      <c r="AB61" s="562"/>
      <c r="AC61" s="562"/>
      <c r="AD61" s="562">
        <f t="shared" si="1"/>
        <v>12500</v>
      </c>
      <c r="AE61" s="562"/>
      <c r="AF61" s="562"/>
      <c r="AG61" s="562"/>
      <c r="AH61" s="562"/>
      <c r="AI61" s="562"/>
      <c r="AJ61" s="562"/>
      <c r="AK61" s="562"/>
      <c r="AL61" s="562">
        <v>0</v>
      </c>
      <c r="AM61" s="562"/>
      <c r="AN61" s="562"/>
      <c r="AO61" s="562"/>
      <c r="AP61" s="562"/>
      <c r="AQ61" s="562"/>
      <c r="AR61" s="562"/>
      <c r="AS61" s="562"/>
      <c r="AT61" s="562">
        <v>0</v>
      </c>
      <c r="AU61" s="562"/>
      <c r="AV61" s="562"/>
      <c r="AW61" s="562"/>
      <c r="AX61" s="562"/>
      <c r="AY61" s="562"/>
      <c r="AZ61" s="562"/>
      <c r="BA61" s="562"/>
      <c r="BB61" s="562"/>
      <c r="BC61" s="562">
        <v>0</v>
      </c>
      <c r="BD61" s="562"/>
      <c r="BE61" s="562"/>
      <c r="BF61" s="562"/>
      <c r="BG61" s="562"/>
      <c r="BH61" s="562"/>
      <c r="BI61" s="562"/>
      <c r="BJ61" s="562"/>
      <c r="BK61" s="558">
        <f t="shared" si="2"/>
        <v>103750</v>
      </c>
      <c r="BL61" s="558"/>
      <c r="BM61" s="558"/>
      <c r="BN61" s="558"/>
      <c r="BO61" s="558"/>
      <c r="BP61" s="558"/>
      <c r="BQ61" s="558"/>
      <c r="BR61" s="558"/>
      <c r="BS61" s="558"/>
      <c r="BT61" s="563"/>
    </row>
    <row r="62" spans="1:85" s="2" customFormat="1" ht="18" customHeight="1" x14ac:dyDescent="0.2">
      <c r="A62" s="422" t="s">
        <v>1900</v>
      </c>
      <c r="B62" s="422" t="s">
        <v>1762</v>
      </c>
      <c r="C62" s="404">
        <v>1</v>
      </c>
      <c r="D62" s="425">
        <v>1</v>
      </c>
      <c r="E62" s="405">
        <v>7500</v>
      </c>
      <c r="F62" s="558">
        <f t="shared" si="0"/>
        <v>90000</v>
      </c>
      <c r="G62" s="558"/>
      <c r="H62" s="558"/>
      <c r="I62" s="558"/>
      <c r="J62" s="558"/>
      <c r="K62" s="558"/>
      <c r="L62" s="558"/>
      <c r="M62" s="558"/>
      <c r="N62" s="559">
        <v>0</v>
      </c>
      <c r="O62" s="560"/>
      <c r="P62" s="560"/>
      <c r="Q62" s="560"/>
      <c r="R62" s="560"/>
      <c r="S62" s="560"/>
      <c r="T62" s="560"/>
      <c r="U62" s="561"/>
      <c r="V62" s="562">
        <f t="shared" si="3"/>
        <v>1250</v>
      </c>
      <c r="W62" s="562"/>
      <c r="X62" s="562"/>
      <c r="Y62" s="562"/>
      <c r="Z62" s="562"/>
      <c r="AA62" s="562"/>
      <c r="AB62" s="562"/>
      <c r="AC62" s="562"/>
      <c r="AD62" s="562">
        <f t="shared" si="1"/>
        <v>12500</v>
      </c>
      <c r="AE62" s="562"/>
      <c r="AF62" s="562"/>
      <c r="AG62" s="562"/>
      <c r="AH62" s="562"/>
      <c r="AI62" s="562"/>
      <c r="AJ62" s="562"/>
      <c r="AK62" s="562"/>
      <c r="AL62" s="562">
        <v>0</v>
      </c>
      <c r="AM62" s="562"/>
      <c r="AN62" s="562"/>
      <c r="AO62" s="562"/>
      <c r="AP62" s="562"/>
      <c r="AQ62" s="562"/>
      <c r="AR62" s="562"/>
      <c r="AS62" s="562"/>
      <c r="AT62" s="562">
        <v>0</v>
      </c>
      <c r="AU62" s="562"/>
      <c r="AV62" s="562"/>
      <c r="AW62" s="562"/>
      <c r="AX62" s="562"/>
      <c r="AY62" s="562"/>
      <c r="AZ62" s="562"/>
      <c r="BA62" s="562"/>
      <c r="BB62" s="562"/>
      <c r="BC62" s="562">
        <v>0</v>
      </c>
      <c r="BD62" s="562"/>
      <c r="BE62" s="562"/>
      <c r="BF62" s="562"/>
      <c r="BG62" s="562"/>
      <c r="BH62" s="562"/>
      <c r="BI62" s="562"/>
      <c r="BJ62" s="562"/>
      <c r="BK62" s="558">
        <f t="shared" si="2"/>
        <v>103750</v>
      </c>
      <c r="BL62" s="558"/>
      <c r="BM62" s="558"/>
      <c r="BN62" s="558"/>
      <c r="BO62" s="558"/>
      <c r="BP62" s="558"/>
      <c r="BQ62" s="558"/>
      <c r="BR62" s="558"/>
      <c r="BS62" s="558"/>
      <c r="BT62" s="563"/>
    </row>
    <row r="63" spans="1:85" s="2" customFormat="1" ht="18" customHeight="1" x14ac:dyDescent="0.2">
      <c r="A63" s="422" t="s">
        <v>1901</v>
      </c>
      <c r="B63" s="422" t="s">
        <v>1753</v>
      </c>
      <c r="C63" s="404">
        <v>1</v>
      </c>
      <c r="D63" s="425">
        <v>1</v>
      </c>
      <c r="E63" s="405">
        <v>7651</v>
      </c>
      <c r="F63" s="558">
        <f t="shared" si="0"/>
        <v>91812</v>
      </c>
      <c r="G63" s="558"/>
      <c r="H63" s="558"/>
      <c r="I63" s="558"/>
      <c r="J63" s="558"/>
      <c r="K63" s="558"/>
      <c r="L63" s="558"/>
      <c r="M63" s="558"/>
      <c r="N63" s="559">
        <v>0</v>
      </c>
      <c r="O63" s="560"/>
      <c r="P63" s="560"/>
      <c r="Q63" s="560"/>
      <c r="R63" s="560"/>
      <c r="S63" s="560"/>
      <c r="T63" s="560"/>
      <c r="U63" s="561"/>
      <c r="V63" s="562">
        <f t="shared" si="3"/>
        <v>1275.1666666666667</v>
      </c>
      <c r="W63" s="562"/>
      <c r="X63" s="562"/>
      <c r="Y63" s="562"/>
      <c r="Z63" s="562"/>
      <c r="AA63" s="562"/>
      <c r="AB63" s="562"/>
      <c r="AC63" s="562"/>
      <c r="AD63" s="562">
        <f t="shared" si="1"/>
        <v>12751.666666666666</v>
      </c>
      <c r="AE63" s="562"/>
      <c r="AF63" s="562"/>
      <c r="AG63" s="562"/>
      <c r="AH63" s="562"/>
      <c r="AI63" s="562"/>
      <c r="AJ63" s="562"/>
      <c r="AK63" s="562"/>
      <c r="AL63" s="562">
        <v>0</v>
      </c>
      <c r="AM63" s="562"/>
      <c r="AN63" s="562"/>
      <c r="AO63" s="562"/>
      <c r="AP63" s="562"/>
      <c r="AQ63" s="562"/>
      <c r="AR63" s="562"/>
      <c r="AS63" s="562"/>
      <c r="AT63" s="562">
        <v>0</v>
      </c>
      <c r="AU63" s="562"/>
      <c r="AV63" s="562"/>
      <c r="AW63" s="562"/>
      <c r="AX63" s="562"/>
      <c r="AY63" s="562"/>
      <c r="AZ63" s="562"/>
      <c r="BA63" s="562"/>
      <c r="BB63" s="562"/>
      <c r="BC63" s="562">
        <v>0</v>
      </c>
      <c r="BD63" s="562"/>
      <c r="BE63" s="562"/>
      <c r="BF63" s="562"/>
      <c r="BG63" s="562"/>
      <c r="BH63" s="562"/>
      <c r="BI63" s="562"/>
      <c r="BJ63" s="562"/>
      <c r="BK63" s="558">
        <f t="shared" si="2"/>
        <v>105838.83333333334</v>
      </c>
      <c r="BL63" s="558"/>
      <c r="BM63" s="558"/>
      <c r="BN63" s="558"/>
      <c r="BO63" s="558"/>
      <c r="BP63" s="558"/>
      <c r="BQ63" s="558"/>
      <c r="BR63" s="558"/>
      <c r="BS63" s="558"/>
      <c r="BT63" s="563"/>
    </row>
    <row r="64" spans="1:85" s="2" customFormat="1" ht="18" customHeight="1" x14ac:dyDescent="0.2">
      <c r="A64" s="422" t="s">
        <v>1902</v>
      </c>
      <c r="B64" s="422" t="s">
        <v>1767</v>
      </c>
      <c r="C64" s="404">
        <v>1</v>
      </c>
      <c r="D64" s="425">
        <v>16</v>
      </c>
      <c r="E64" s="405">
        <v>122416</v>
      </c>
      <c r="F64" s="558">
        <f t="shared" si="0"/>
        <v>1468992</v>
      </c>
      <c r="G64" s="558"/>
      <c r="H64" s="558"/>
      <c r="I64" s="558"/>
      <c r="J64" s="558"/>
      <c r="K64" s="558"/>
      <c r="L64" s="558"/>
      <c r="M64" s="558"/>
      <c r="N64" s="559">
        <v>0</v>
      </c>
      <c r="O64" s="560"/>
      <c r="P64" s="560"/>
      <c r="Q64" s="560"/>
      <c r="R64" s="560"/>
      <c r="S64" s="560"/>
      <c r="T64" s="560"/>
      <c r="U64" s="561"/>
      <c r="V64" s="562">
        <f t="shared" si="3"/>
        <v>20402.666666666668</v>
      </c>
      <c r="W64" s="562"/>
      <c r="X64" s="562"/>
      <c r="Y64" s="562"/>
      <c r="Z64" s="562"/>
      <c r="AA64" s="562"/>
      <c r="AB64" s="562"/>
      <c r="AC64" s="562"/>
      <c r="AD64" s="562">
        <f t="shared" si="1"/>
        <v>204026.66666666666</v>
      </c>
      <c r="AE64" s="562"/>
      <c r="AF64" s="562"/>
      <c r="AG64" s="562"/>
      <c r="AH64" s="562"/>
      <c r="AI64" s="562"/>
      <c r="AJ64" s="562"/>
      <c r="AK64" s="562"/>
      <c r="AL64" s="562">
        <v>0</v>
      </c>
      <c r="AM64" s="562"/>
      <c r="AN64" s="562"/>
      <c r="AO64" s="562"/>
      <c r="AP64" s="562"/>
      <c r="AQ64" s="562"/>
      <c r="AR64" s="562"/>
      <c r="AS64" s="562"/>
      <c r="AT64" s="562">
        <v>0</v>
      </c>
      <c r="AU64" s="562"/>
      <c r="AV64" s="562"/>
      <c r="AW64" s="562"/>
      <c r="AX64" s="562"/>
      <c r="AY64" s="562"/>
      <c r="AZ64" s="562"/>
      <c r="BA64" s="562"/>
      <c r="BB64" s="562"/>
      <c r="BC64" s="562">
        <v>0</v>
      </c>
      <c r="BD64" s="562"/>
      <c r="BE64" s="562"/>
      <c r="BF64" s="562"/>
      <c r="BG64" s="562"/>
      <c r="BH64" s="562"/>
      <c r="BI64" s="562"/>
      <c r="BJ64" s="562"/>
      <c r="BK64" s="558">
        <f t="shared" si="2"/>
        <v>1693421.3333333335</v>
      </c>
      <c r="BL64" s="558"/>
      <c r="BM64" s="558"/>
      <c r="BN64" s="558"/>
      <c r="BO64" s="558"/>
      <c r="BP64" s="558"/>
      <c r="BQ64" s="558"/>
      <c r="BR64" s="558"/>
      <c r="BS64" s="558"/>
      <c r="BT64" s="563"/>
    </row>
    <row r="65" spans="1:84" s="2" customFormat="1" ht="24.75" customHeight="1" x14ac:dyDescent="0.2">
      <c r="A65" s="422" t="s">
        <v>1903</v>
      </c>
      <c r="B65" s="422" t="s">
        <v>1757</v>
      </c>
      <c r="C65" s="404">
        <v>1</v>
      </c>
      <c r="D65" s="425">
        <v>24</v>
      </c>
      <c r="E65" s="405">
        <v>185328</v>
      </c>
      <c r="F65" s="558">
        <f t="shared" si="0"/>
        <v>2223936</v>
      </c>
      <c r="G65" s="558"/>
      <c r="H65" s="558"/>
      <c r="I65" s="558"/>
      <c r="J65" s="558"/>
      <c r="K65" s="558"/>
      <c r="L65" s="558"/>
      <c r="M65" s="558"/>
      <c r="N65" s="559">
        <v>0</v>
      </c>
      <c r="O65" s="560"/>
      <c r="P65" s="560"/>
      <c r="Q65" s="560"/>
      <c r="R65" s="560"/>
      <c r="S65" s="560"/>
      <c r="T65" s="560"/>
      <c r="U65" s="561"/>
      <c r="V65" s="562">
        <f t="shared" si="3"/>
        <v>30888</v>
      </c>
      <c r="W65" s="562"/>
      <c r="X65" s="562"/>
      <c r="Y65" s="562"/>
      <c r="Z65" s="562"/>
      <c r="AA65" s="562"/>
      <c r="AB65" s="562"/>
      <c r="AC65" s="562"/>
      <c r="AD65" s="562">
        <f t="shared" si="1"/>
        <v>308880</v>
      </c>
      <c r="AE65" s="562"/>
      <c r="AF65" s="562"/>
      <c r="AG65" s="562"/>
      <c r="AH65" s="562"/>
      <c r="AI65" s="562"/>
      <c r="AJ65" s="562"/>
      <c r="AK65" s="562"/>
      <c r="AL65" s="562">
        <v>0</v>
      </c>
      <c r="AM65" s="562"/>
      <c r="AN65" s="562"/>
      <c r="AO65" s="562"/>
      <c r="AP65" s="562"/>
      <c r="AQ65" s="562"/>
      <c r="AR65" s="562"/>
      <c r="AS65" s="562"/>
      <c r="AT65" s="562">
        <v>0</v>
      </c>
      <c r="AU65" s="562"/>
      <c r="AV65" s="562"/>
      <c r="AW65" s="562"/>
      <c r="AX65" s="562"/>
      <c r="AY65" s="562"/>
      <c r="AZ65" s="562"/>
      <c r="BA65" s="562"/>
      <c r="BB65" s="562"/>
      <c r="BC65" s="562">
        <v>0</v>
      </c>
      <c r="BD65" s="562"/>
      <c r="BE65" s="562"/>
      <c r="BF65" s="562"/>
      <c r="BG65" s="562"/>
      <c r="BH65" s="562"/>
      <c r="BI65" s="562"/>
      <c r="BJ65" s="562"/>
      <c r="BK65" s="558">
        <f t="shared" si="2"/>
        <v>2563704</v>
      </c>
      <c r="BL65" s="558"/>
      <c r="BM65" s="558"/>
      <c r="BN65" s="558"/>
      <c r="BO65" s="558"/>
      <c r="BP65" s="558"/>
      <c r="BQ65" s="558"/>
      <c r="BR65" s="558"/>
      <c r="BS65" s="558"/>
      <c r="BT65" s="563"/>
    </row>
    <row r="66" spans="1:84" s="2" customFormat="1" ht="27" customHeight="1" x14ac:dyDescent="0.2">
      <c r="A66" s="422" t="s">
        <v>1903</v>
      </c>
      <c r="B66" s="422" t="s">
        <v>1766</v>
      </c>
      <c r="C66" s="404">
        <v>1</v>
      </c>
      <c r="D66" s="425">
        <v>1</v>
      </c>
      <c r="E66" s="405">
        <v>7722</v>
      </c>
      <c r="F66" s="558">
        <f t="shared" si="0"/>
        <v>92664</v>
      </c>
      <c r="G66" s="558"/>
      <c r="H66" s="558"/>
      <c r="I66" s="558"/>
      <c r="J66" s="558"/>
      <c r="K66" s="558"/>
      <c r="L66" s="558"/>
      <c r="M66" s="558"/>
      <c r="N66" s="559">
        <v>0</v>
      </c>
      <c r="O66" s="560"/>
      <c r="P66" s="560"/>
      <c r="Q66" s="560"/>
      <c r="R66" s="560"/>
      <c r="S66" s="560"/>
      <c r="T66" s="560"/>
      <c r="U66" s="561"/>
      <c r="V66" s="562">
        <f t="shared" si="3"/>
        <v>1287</v>
      </c>
      <c r="W66" s="562"/>
      <c r="X66" s="562"/>
      <c r="Y66" s="562"/>
      <c r="Z66" s="562"/>
      <c r="AA66" s="562"/>
      <c r="AB66" s="562"/>
      <c r="AC66" s="562"/>
      <c r="AD66" s="562">
        <f t="shared" si="1"/>
        <v>12869.999999999998</v>
      </c>
      <c r="AE66" s="562"/>
      <c r="AF66" s="562"/>
      <c r="AG66" s="562"/>
      <c r="AH66" s="562"/>
      <c r="AI66" s="562"/>
      <c r="AJ66" s="562"/>
      <c r="AK66" s="562"/>
      <c r="AL66" s="562">
        <v>0</v>
      </c>
      <c r="AM66" s="562"/>
      <c r="AN66" s="562"/>
      <c r="AO66" s="562"/>
      <c r="AP66" s="562"/>
      <c r="AQ66" s="562"/>
      <c r="AR66" s="562"/>
      <c r="AS66" s="562"/>
      <c r="AT66" s="562">
        <v>0</v>
      </c>
      <c r="AU66" s="562"/>
      <c r="AV66" s="562"/>
      <c r="AW66" s="562"/>
      <c r="AX66" s="562"/>
      <c r="AY66" s="562"/>
      <c r="AZ66" s="562"/>
      <c r="BA66" s="562"/>
      <c r="BB66" s="562"/>
      <c r="BC66" s="562">
        <v>0</v>
      </c>
      <c r="BD66" s="562"/>
      <c r="BE66" s="562"/>
      <c r="BF66" s="562"/>
      <c r="BG66" s="562"/>
      <c r="BH66" s="562"/>
      <c r="BI66" s="562"/>
      <c r="BJ66" s="562"/>
      <c r="BK66" s="558">
        <f t="shared" si="2"/>
        <v>106821</v>
      </c>
      <c r="BL66" s="558"/>
      <c r="BM66" s="558"/>
      <c r="BN66" s="558"/>
      <c r="BO66" s="558"/>
      <c r="BP66" s="558"/>
      <c r="BQ66" s="558"/>
      <c r="BR66" s="558"/>
      <c r="BS66" s="558"/>
      <c r="BT66" s="563"/>
    </row>
    <row r="67" spans="1:84" s="2" customFormat="1" ht="18" customHeight="1" x14ac:dyDescent="0.2">
      <c r="A67" s="422" t="s">
        <v>1903</v>
      </c>
      <c r="B67" s="422" t="s">
        <v>2016</v>
      </c>
      <c r="C67" s="404">
        <v>1</v>
      </c>
      <c r="D67" s="425">
        <v>4</v>
      </c>
      <c r="E67" s="405">
        <v>30888</v>
      </c>
      <c r="F67" s="558">
        <f t="shared" si="0"/>
        <v>370656</v>
      </c>
      <c r="G67" s="558"/>
      <c r="H67" s="558"/>
      <c r="I67" s="558"/>
      <c r="J67" s="558"/>
      <c r="K67" s="558"/>
      <c r="L67" s="558"/>
      <c r="M67" s="558"/>
      <c r="N67" s="559">
        <v>0</v>
      </c>
      <c r="O67" s="560"/>
      <c r="P67" s="560"/>
      <c r="Q67" s="560"/>
      <c r="R67" s="560"/>
      <c r="S67" s="560"/>
      <c r="T67" s="560"/>
      <c r="U67" s="561"/>
      <c r="V67" s="562">
        <f t="shared" si="3"/>
        <v>5148</v>
      </c>
      <c r="W67" s="562"/>
      <c r="X67" s="562"/>
      <c r="Y67" s="562"/>
      <c r="Z67" s="562"/>
      <c r="AA67" s="562"/>
      <c r="AB67" s="562"/>
      <c r="AC67" s="562"/>
      <c r="AD67" s="562">
        <f t="shared" si="1"/>
        <v>51479.999999999993</v>
      </c>
      <c r="AE67" s="562"/>
      <c r="AF67" s="562"/>
      <c r="AG67" s="562"/>
      <c r="AH67" s="562"/>
      <c r="AI67" s="562"/>
      <c r="AJ67" s="562"/>
      <c r="AK67" s="562"/>
      <c r="AL67" s="562">
        <v>0</v>
      </c>
      <c r="AM67" s="562"/>
      <c r="AN67" s="562"/>
      <c r="AO67" s="562"/>
      <c r="AP67" s="562"/>
      <c r="AQ67" s="562"/>
      <c r="AR67" s="562"/>
      <c r="AS67" s="562"/>
      <c r="AT67" s="562">
        <v>0</v>
      </c>
      <c r="AU67" s="562"/>
      <c r="AV67" s="562"/>
      <c r="AW67" s="562"/>
      <c r="AX67" s="562"/>
      <c r="AY67" s="562"/>
      <c r="AZ67" s="562"/>
      <c r="BA67" s="562"/>
      <c r="BB67" s="562"/>
      <c r="BC67" s="562">
        <v>0</v>
      </c>
      <c r="BD67" s="562"/>
      <c r="BE67" s="562"/>
      <c r="BF67" s="562"/>
      <c r="BG67" s="562"/>
      <c r="BH67" s="562"/>
      <c r="BI67" s="562"/>
      <c r="BJ67" s="562"/>
      <c r="BK67" s="558">
        <f t="shared" si="2"/>
        <v>427284</v>
      </c>
      <c r="BL67" s="558"/>
      <c r="BM67" s="558"/>
      <c r="BN67" s="558"/>
      <c r="BO67" s="558"/>
      <c r="BP67" s="558"/>
      <c r="BQ67" s="558"/>
      <c r="BR67" s="558"/>
      <c r="BS67" s="558"/>
      <c r="BT67" s="563"/>
    </row>
    <row r="68" spans="1:84" s="2" customFormat="1" ht="18" customHeight="1" x14ac:dyDescent="0.2">
      <c r="A68" s="422" t="s">
        <v>1903</v>
      </c>
      <c r="B68" s="422" t="s">
        <v>1756</v>
      </c>
      <c r="C68" s="404">
        <v>1</v>
      </c>
      <c r="D68" s="425">
        <v>1</v>
      </c>
      <c r="E68" s="405">
        <v>7722</v>
      </c>
      <c r="F68" s="558">
        <f t="shared" si="0"/>
        <v>92664</v>
      </c>
      <c r="G68" s="558"/>
      <c r="H68" s="558"/>
      <c r="I68" s="558"/>
      <c r="J68" s="558"/>
      <c r="K68" s="558"/>
      <c r="L68" s="558"/>
      <c r="M68" s="558"/>
      <c r="N68" s="559">
        <v>0</v>
      </c>
      <c r="O68" s="560"/>
      <c r="P68" s="560"/>
      <c r="Q68" s="560"/>
      <c r="R68" s="560"/>
      <c r="S68" s="560"/>
      <c r="T68" s="560"/>
      <c r="U68" s="561"/>
      <c r="V68" s="562">
        <f t="shared" si="3"/>
        <v>1287</v>
      </c>
      <c r="W68" s="562"/>
      <c r="X68" s="562"/>
      <c r="Y68" s="562"/>
      <c r="Z68" s="562"/>
      <c r="AA68" s="562"/>
      <c r="AB68" s="562"/>
      <c r="AC68" s="562"/>
      <c r="AD68" s="562">
        <f t="shared" si="1"/>
        <v>12869.999999999998</v>
      </c>
      <c r="AE68" s="562"/>
      <c r="AF68" s="562"/>
      <c r="AG68" s="562"/>
      <c r="AH68" s="562"/>
      <c r="AI68" s="562"/>
      <c r="AJ68" s="562"/>
      <c r="AK68" s="562"/>
      <c r="AL68" s="562">
        <v>0</v>
      </c>
      <c r="AM68" s="562"/>
      <c r="AN68" s="562"/>
      <c r="AO68" s="562"/>
      <c r="AP68" s="562"/>
      <c r="AQ68" s="562"/>
      <c r="AR68" s="562"/>
      <c r="AS68" s="562"/>
      <c r="AT68" s="562">
        <v>0</v>
      </c>
      <c r="AU68" s="562"/>
      <c r="AV68" s="562"/>
      <c r="AW68" s="562"/>
      <c r="AX68" s="562"/>
      <c r="AY68" s="562"/>
      <c r="AZ68" s="562"/>
      <c r="BA68" s="562"/>
      <c r="BB68" s="562"/>
      <c r="BC68" s="562">
        <v>0</v>
      </c>
      <c r="BD68" s="562"/>
      <c r="BE68" s="562"/>
      <c r="BF68" s="562"/>
      <c r="BG68" s="562"/>
      <c r="BH68" s="562"/>
      <c r="BI68" s="562"/>
      <c r="BJ68" s="562"/>
      <c r="BK68" s="558">
        <f t="shared" si="2"/>
        <v>106821</v>
      </c>
      <c r="BL68" s="558"/>
      <c r="BM68" s="558"/>
      <c r="BN68" s="558"/>
      <c r="BO68" s="558"/>
      <c r="BP68" s="558"/>
      <c r="BQ68" s="558"/>
      <c r="BR68" s="558"/>
      <c r="BS68" s="558"/>
      <c r="BT68" s="563"/>
    </row>
    <row r="69" spans="1:84" s="2" customFormat="1" ht="12.75" x14ac:dyDescent="0.2">
      <c r="A69" s="422" t="s">
        <v>1903</v>
      </c>
      <c r="B69" s="422" t="s">
        <v>1750</v>
      </c>
      <c r="C69" s="404">
        <v>1</v>
      </c>
      <c r="D69" s="425">
        <v>1</v>
      </c>
      <c r="E69" s="405">
        <v>7722</v>
      </c>
      <c r="F69" s="558">
        <f t="shared" si="0"/>
        <v>92664</v>
      </c>
      <c r="G69" s="558"/>
      <c r="H69" s="558"/>
      <c r="I69" s="558"/>
      <c r="J69" s="558"/>
      <c r="K69" s="558"/>
      <c r="L69" s="558"/>
      <c r="M69" s="558"/>
      <c r="N69" s="559">
        <v>0</v>
      </c>
      <c r="O69" s="560"/>
      <c r="P69" s="560"/>
      <c r="Q69" s="560"/>
      <c r="R69" s="560"/>
      <c r="S69" s="560"/>
      <c r="T69" s="560"/>
      <c r="U69" s="561"/>
      <c r="V69" s="562">
        <f t="shared" si="3"/>
        <v>1287</v>
      </c>
      <c r="W69" s="562"/>
      <c r="X69" s="562"/>
      <c r="Y69" s="562"/>
      <c r="Z69" s="562"/>
      <c r="AA69" s="562"/>
      <c r="AB69" s="562"/>
      <c r="AC69" s="562"/>
      <c r="AD69" s="562">
        <f t="shared" si="1"/>
        <v>12869.999999999998</v>
      </c>
      <c r="AE69" s="562"/>
      <c r="AF69" s="562"/>
      <c r="AG69" s="562"/>
      <c r="AH69" s="562"/>
      <c r="AI69" s="562"/>
      <c r="AJ69" s="562"/>
      <c r="AK69" s="562"/>
      <c r="AL69" s="562">
        <v>0</v>
      </c>
      <c r="AM69" s="562"/>
      <c r="AN69" s="562"/>
      <c r="AO69" s="562"/>
      <c r="AP69" s="562"/>
      <c r="AQ69" s="562"/>
      <c r="AR69" s="562"/>
      <c r="AS69" s="562"/>
      <c r="AT69" s="562">
        <v>0</v>
      </c>
      <c r="AU69" s="562"/>
      <c r="AV69" s="562"/>
      <c r="AW69" s="562"/>
      <c r="AX69" s="562"/>
      <c r="AY69" s="562"/>
      <c r="AZ69" s="562"/>
      <c r="BA69" s="562"/>
      <c r="BB69" s="562"/>
      <c r="BC69" s="562">
        <v>0</v>
      </c>
      <c r="BD69" s="562"/>
      <c r="BE69" s="562"/>
      <c r="BF69" s="562"/>
      <c r="BG69" s="562"/>
      <c r="BH69" s="562"/>
      <c r="BI69" s="562"/>
      <c r="BJ69" s="562"/>
      <c r="BK69" s="558">
        <f t="shared" si="2"/>
        <v>106821</v>
      </c>
      <c r="BL69" s="558"/>
      <c r="BM69" s="558"/>
      <c r="BN69" s="558"/>
      <c r="BO69" s="558"/>
      <c r="BP69" s="558"/>
      <c r="BQ69" s="558"/>
      <c r="BR69" s="558"/>
      <c r="BS69" s="558"/>
      <c r="BT69" s="563"/>
    </row>
    <row r="70" spans="1:84" s="2" customFormat="1" ht="12.75" x14ac:dyDescent="0.2">
      <c r="A70" s="422" t="s">
        <v>1904</v>
      </c>
      <c r="B70" s="422" t="s">
        <v>1768</v>
      </c>
      <c r="C70" s="404">
        <v>1</v>
      </c>
      <c r="D70" s="425">
        <v>1</v>
      </c>
      <c r="E70" s="405">
        <v>7775</v>
      </c>
      <c r="F70" s="558">
        <f t="shared" si="0"/>
        <v>93300</v>
      </c>
      <c r="G70" s="558"/>
      <c r="H70" s="558"/>
      <c r="I70" s="558"/>
      <c r="J70" s="558"/>
      <c r="K70" s="558"/>
      <c r="L70" s="558"/>
      <c r="M70" s="558"/>
      <c r="N70" s="559">
        <v>0</v>
      </c>
      <c r="O70" s="560"/>
      <c r="P70" s="560"/>
      <c r="Q70" s="560"/>
      <c r="R70" s="560"/>
      <c r="S70" s="560"/>
      <c r="T70" s="560"/>
      <c r="U70" s="561"/>
      <c r="V70" s="562">
        <f t="shared" si="3"/>
        <v>1295.8333333333335</v>
      </c>
      <c r="W70" s="562"/>
      <c r="X70" s="562"/>
      <c r="Y70" s="562"/>
      <c r="Z70" s="562"/>
      <c r="AA70" s="562"/>
      <c r="AB70" s="562"/>
      <c r="AC70" s="562"/>
      <c r="AD70" s="562">
        <f t="shared" si="1"/>
        <v>12958.333333333334</v>
      </c>
      <c r="AE70" s="562"/>
      <c r="AF70" s="562"/>
      <c r="AG70" s="562"/>
      <c r="AH70" s="562"/>
      <c r="AI70" s="562"/>
      <c r="AJ70" s="562"/>
      <c r="AK70" s="562"/>
      <c r="AL70" s="562">
        <v>0</v>
      </c>
      <c r="AM70" s="562"/>
      <c r="AN70" s="562"/>
      <c r="AO70" s="562"/>
      <c r="AP70" s="562"/>
      <c r="AQ70" s="562"/>
      <c r="AR70" s="562"/>
      <c r="AS70" s="562"/>
      <c r="AT70" s="562">
        <v>0</v>
      </c>
      <c r="AU70" s="562"/>
      <c r="AV70" s="562"/>
      <c r="AW70" s="562"/>
      <c r="AX70" s="562"/>
      <c r="AY70" s="562"/>
      <c r="AZ70" s="562"/>
      <c r="BA70" s="562"/>
      <c r="BB70" s="562"/>
      <c r="BC70" s="562">
        <v>0</v>
      </c>
      <c r="BD70" s="562"/>
      <c r="BE70" s="562"/>
      <c r="BF70" s="562"/>
      <c r="BG70" s="562"/>
      <c r="BH70" s="562"/>
      <c r="BI70" s="562"/>
      <c r="BJ70" s="562"/>
      <c r="BK70" s="558">
        <f t="shared" si="2"/>
        <v>107554.16666666666</v>
      </c>
      <c r="BL70" s="558"/>
      <c r="BM70" s="558"/>
      <c r="BN70" s="558"/>
      <c r="BO70" s="558"/>
      <c r="BP70" s="558"/>
      <c r="BQ70" s="558"/>
      <c r="BR70" s="558"/>
      <c r="BS70" s="558"/>
      <c r="BT70" s="563"/>
    </row>
    <row r="71" spans="1:84" s="2" customFormat="1" ht="18" customHeight="1" x14ac:dyDescent="0.2">
      <c r="A71" s="422" t="s">
        <v>1904</v>
      </c>
      <c r="B71" s="422" t="s">
        <v>2017</v>
      </c>
      <c r="C71" s="404">
        <v>1</v>
      </c>
      <c r="D71" s="425">
        <v>2</v>
      </c>
      <c r="E71" s="405">
        <v>15550</v>
      </c>
      <c r="F71" s="558">
        <f t="shared" si="0"/>
        <v>186600</v>
      </c>
      <c r="G71" s="558"/>
      <c r="H71" s="558"/>
      <c r="I71" s="558"/>
      <c r="J71" s="558"/>
      <c r="K71" s="558"/>
      <c r="L71" s="558"/>
      <c r="M71" s="558"/>
      <c r="N71" s="559">
        <v>0</v>
      </c>
      <c r="O71" s="560"/>
      <c r="P71" s="560"/>
      <c r="Q71" s="560"/>
      <c r="R71" s="560"/>
      <c r="S71" s="560"/>
      <c r="T71" s="560"/>
      <c r="U71" s="561"/>
      <c r="V71" s="562">
        <f t="shared" si="3"/>
        <v>2591.666666666667</v>
      </c>
      <c r="W71" s="562"/>
      <c r="X71" s="562"/>
      <c r="Y71" s="562"/>
      <c r="Z71" s="562"/>
      <c r="AA71" s="562"/>
      <c r="AB71" s="562"/>
      <c r="AC71" s="562"/>
      <c r="AD71" s="562">
        <f t="shared" si="1"/>
        <v>25916.666666666668</v>
      </c>
      <c r="AE71" s="562"/>
      <c r="AF71" s="562"/>
      <c r="AG71" s="562"/>
      <c r="AH71" s="562"/>
      <c r="AI71" s="562"/>
      <c r="AJ71" s="562"/>
      <c r="AK71" s="562"/>
      <c r="AL71" s="562">
        <v>0</v>
      </c>
      <c r="AM71" s="562"/>
      <c r="AN71" s="562"/>
      <c r="AO71" s="562"/>
      <c r="AP71" s="562"/>
      <c r="AQ71" s="562"/>
      <c r="AR71" s="562"/>
      <c r="AS71" s="562"/>
      <c r="AT71" s="562">
        <v>0</v>
      </c>
      <c r="AU71" s="562"/>
      <c r="AV71" s="562"/>
      <c r="AW71" s="562"/>
      <c r="AX71" s="562"/>
      <c r="AY71" s="562"/>
      <c r="AZ71" s="562"/>
      <c r="BA71" s="562"/>
      <c r="BB71" s="562"/>
      <c r="BC71" s="562">
        <v>0</v>
      </c>
      <c r="BD71" s="562"/>
      <c r="BE71" s="562"/>
      <c r="BF71" s="562"/>
      <c r="BG71" s="562"/>
      <c r="BH71" s="562"/>
      <c r="BI71" s="562"/>
      <c r="BJ71" s="562"/>
      <c r="BK71" s="558">
        <f t="shared" si="2"/>
        <v>215108.33333333331</v>
      </c>
      <c r="BL71" s="558"/>
      <c r="BM71" s="558"/>
      <c r="BN71" s="558"/>
      <c r="BO71" s="558"/>
      <c r="BP71" s="558"/>
      <c r="BQ71" s="558"/>
      <c r="BR71" s="558"/>
      <c r="BS71" s="558"/>
      <c r="BT71" s="563"/>
      <c r="BX71" s="572"/>
      <c r="BY71" s="573"/>
      <c r="BZ71" s="573"/>
      <c r="CA71" s="573"/>
      <c r="CB71" s="573"/>
      <c r="CC71" s="573"/>
      <c r="CD71" s="573"/>
      <c r="CE71" s="573"/>
      <c r="CF71" s="573"/>
    </row>
    <row r="72" spans="1:84" s="2" customFormat="1" ht="18" customHeight="1" x14ac:dyDescent="0.2">
      <c r="A72" s="422" t="s">
        <v>1904</v>
      </c>
      <c r="B72" s="422" t="s">
        <v>1749</v>
      </c>
      <c r="C72" s="404">
        <v>1</v>
      </c>
      <c r="D72" s="425">
        <v>1</v>
      </c>
      <c r="E72" s="405">
        <v>7775</v>
      </c>
      <c r="F72" s="558">
        <f t="shared" si="0"/>
        <v>93300</v>
      </c>
      <c r="G72" s="558"/>
      <c r="H72" s="558"/>
      <c r="I72" s="558"/>
      <c r="J72" s="558"/>
      <c r="K72" s="558"/>
      <c r="L72" s="558"/>
      <c r="M72" s="558"/>
      <c r="N72" s="559">
        <v>0</v>
      </c>
      <c r="O72" s="560"/>
      <c r="P72" s="560"/>
      <c r="Q72" s="560"/>
      <c r="R72" s="560"/>
      <c r="S72" s="560"/>
      <c r="T72" s="560"/>
      <c r="U72" s="561"/>
      <c r="V72" s="562">
        <f t="shared" si="3"/>
        <v>1295.8333333333335</v>
      </c>
      <c r="W72" s="562"/>
      <c r="X72" s="562"/>
      <c r="Y72" s="562"/>
      <c r="Z72" s="562"/>
      <c r="AA72" s="562"/>
      <c r="AB72" s="562"/>
      <c r="AC72" s="562"/>
      <c r="AD72" s="562">
        <f t="shared" si="1"/>
        <v>12958.333333333334</v>
      </c>
      <c r="AE72" s="562"/>
      <c r="AF72" s="562"/>
      <c r="AG72" s="562"/>
      <c r="AH72" s="562"/>
      <c r="AI72" s="562"/>
      <c r="AJ72" s="562"/>
      <c r="AK72" s="562"/>
      <c r="AL72" s="562">
        <v>0</v>
      </c>
      <c r="AM72" s="562"/>
      <c r="AN72" s="562"/>
      <c r="AO72" s="562"/>
      <c r="AP72" s="562"/>
      <c r="AQ72" s="562"/>
      <c r="AR72" s="562"/>
      <c r="AS72" s="562"/>
      <c r="AT72" s="562">
        <v>0</v>
      </c>
      <c r="AU72" s="562"/>
      <c r="AV72" s="562"/>
      <c r="AW72" s="562"/>
      <c r="AX72" s="562"/>
      <c r="AY72" s="562"/>
      <c r="AZ72" s="562"/>
      <c r="BA72" s="562"/>
      <c r="BB72" s="562"/>
      <c r="BC72" s="562">
        <v>0</v>
      </c>
      <c r="BD72" s="562"/>
      <c r="BE72" s="562"/>
      <c r="BF72" s="562"/>
      <c r="BG72" s="562"/>
      <c r="BH72" s="562"/>
      <c r="BI72" s="562"/>
      <c r="BJ72" s="562"/>
      <c r="BK72" s="558">
        <f t="shared" si="2"/>
        <v>107554.16666666666</v>
      </c>
      <c r="BL72" s="558"/>
      <c r="BM72" s="558"/>
      <c r="BN72" s="558"/>
      <c r="BO72" s="558"/>
      <c r="BP72" s="558"/>
      <c r="BQ72" s="558"/>
      <c r="BR72" s="558"/>
      <c r="BS72" s="558"/>
      <c r="BT72" s="563"/>
    </row>
    <row r="73" spans="1:84" s="2" customFormat="1" ht="18" customHeight="1" x14ac:dyDescent="0.2">
      <c r="A73" s="422" t="s">
        <v>1904</v>
      </c>
      <c r="B73" s="422" t="s">
        <v>1748</v>
      </c>
      <c r="C73" s="404">
        <v>1</v>
      </c>
      <c r="D73" s="425">
        <v>1</v>
      </c>
      <c r="E73" s="405">
        <v>7775</v>
      </c>
      <c r="F73" s="558">
        <f t="shared" ref="F73:F136" si="4">E73*12</f>
        <v>93300</v>
      </c>
      <c r="G73" s="558"/>
      <c r="H73" s="558"/>
      <c r="I73" s="558"/>
      <c r="J73" s="558"/>
      <c r="K73" s="558"/>
      <c r="L73" s="558"/>
      <c r="M73" s="558"/>
      <c r="N73" s="559">
        <v>0</v>
      </c>
      <c r="O73" s="560"/>
      <c r="P73" s="560"/>
      <c r="Q73" s="560"/>
      <c r="R73" s="560"/>
      <c r="S73" s="560"/>
      <c r="T73" s="560"/>
      <c r="U73" s="561"/>
      <c r="V73" s="562">
        <f t="shared" si="3"/>
        <v>1295.8333333333335</v>
      </c>
      <c r="W73" s="562"/>
      <c r="X73" s="562"/>
      <c r="Y73" s="562"/>
      <c r="Z73" s="562"/>
      <c r="AA73" s="562"/>
      <c r="AB73" s="562"/>
      <c r="AC73" s="562"/>
      <c r="AD73" s="562">
        <f t="shared" si="1"/>
        <v>12958.333333333334</v>
      </c>
      <c r="AE73" s="562"/>
      <c r="AF73" s="562"/>
      <c r="AG73" s="562"/>
      <c r="AH73" s="562"/>
      <c r="AI73" s="562"/>
      <c r="AJ73" s="562"/>
      <c r="AK73" s="562"/>
      <c r="AL73" s="562">
        <v>0</v>
      </c>
      <c r="AM73" s="562"/>
      <c r="AN73" s="562"/>
      <c r="AO73" s="562"/>
      <c r="AP73" s="562"/>
      <c r="AQ73" s="562"/>
      <c r="AR73" s="562"/>
      <c r="AS73" s="562"/>
      <c r="AT73" s="562">
        <v>0</v>
      </c>
      <c r="AU73" s="562"/>
      <c r="AV73" s="562"/>
      <c r="AW73" s="562"/>
      <c r="AX73" s="562"/>
      <c r="AY73" s="562"/>
      <c r="AZ73" s="562"/>
      <c r="BA73" s="562"/>
      <c r="BB73" s="562"/>
      <c r="BC73" s="562">
        <v>0</v>
      </c>
      <c r="BD73" s="562"/>
      <c r="BE73" s="562"/>
      <c r="BF73" s="562"/>
      <c r="BG73" s="562"/>
      <c r="BH73" s="562"/>
      <c r="BI73" s="562"/>
      <c r="BJ73" s="562"/>
      <c r="BK73" s="558">
        <f t="shared" si="2"/>
        <v>107554.16666666666</v>
      </c>
      <c r="BL73" s="558"/>
      <c r="BM73" s="558"/>
      <c r="BN73" s="558"/>
      <c r="BO73" s="558"/>
      <c r="BP73" s="558"/>
      <c r="BQ73" s="558"/>
      <c r="BR73" s="558"/>
      <c r="BS73" s="558"/>
      <c r="BT73" s="563"/>
    </row>
    <row r="74" spans="1:84" s="2" customFormat="1" ht="18" customHeight="1" x14ac:dyDescent="0.2">
      <c r="A74" s="422" t="s">
        <v>1904</v>
      </c>
      <c r="B74" s="422" t="s">
        <v>1764</v>
      </c>
      <c r="C74" s="404">
        <v>1</v>
      </c>
      <c r="D74" s="425">
        <v>1</v>
      </c>
      <c r="E74" s="405">
        <v>7775</v>
      </c>
      <c r="F74" s="558">
        <f t="shared" si="4"/>
        <v>93300</v>
      </c>
      <c r="G74" s="558"/>
      <c r="H74" s="558"/>
      <c r="I74" s="558"/>
      <c r="J74" s="558"/>
      <c r="K74" s="558"/>
      <c r="L74" s="558"/>
      <c r="M74" s="558"/>
      <c r="N74" s="559">
        <v>0</v>
      </c>
      <c r="O74" s="560"/>
      <c r="P74" s="560"/>
      <c r="Q74" s="560"/>
      <c r="R74" s="560"/>
      <c r="S74" s="560"/>
      <c r="T74" s="560"/>
      <c r="U74" s="561"/>
      <c r="V74" s="562">
        <f t="shared" si="3"/>
        <v>1295.8333333333335</v>
      </c>
      <c r="W74" s="562"/>
      <c r="X74" s="562"/>
      <c r="Y74" s="562"/>
      <c r="Z74" s="562"/>
      <c r="AA74" s="562"/>
      <c r="AB74" s="562"/>
      <c r="AC74" s="562"/>
      <c r="AD74" s="562">
        <f t="shared" si="1"/>
        <v>12958.333333333334</v>
      </c>
      <c r="AE74" s="562"/>
      <c r="AF74" s="562"/>
      <c r="AG74" s="562"/>
      <c r="AH74" s="562"/>
      <c r="AI74" s="562"/>
      <c r="AJ74" s="562"/>
      <c r="AK74" s="562"/>
      <c r="AL74" s="562">
        <v>0</v>
      </c>
      <c r="AM74" s="562"/>
      <c r="AN74" s="562"/>
      <c r="AO74" s="562"/>
      <c r="AP74" s="562"/>
      <c r="AQ74" s="562"/>
      <c r="AR74" s="562"/>
      <c r="AS74" s="562"/>
      <c r="AT74" s="562">
        <v>0</v>
      </c>
      <c r="AU74" s="562"/>
      <c r="AV74" s="562"/>
      <c r="AW74" s="562"/>
      <c r="AX74" s="562"/>
      <c r="AY74" s="562"/>
      <c r="AZ74" s="562"/>
      <c r="BA74" s="562"/>
      <c r="BB74" s="562"/>
      <c r="BC74" s="562">
        <v>0</v>
      </c>
      <c r="BD74" s="562"/>
      <c r="BE74" s="562"/>
      <c r="BF74" s="562"/>
      <c r="BG74" s="562"/>
      <c r="BH74" s="562"/>
      <c r="BI74" s="562"/>
      <c r="BJ74" s="562"/>
      <c r="BK74" s="558">
        <f t="shared" si="2"/>
        <v>107554.16666666666</v>
      </c>
      <c r="BL74" s="558"/>
      <c r="BM74" s="558"/>
      <c r="BN74" s="558"/>
      <c r="BO74" s="558"/>
      <c r="BP74" s="558"/>
      <c r="BQ74" s="558"/>
      <c r="BR74" s="558"/>
      <c r="BS74" s="558"/>
      <c r="BT74" s="563"/>
    </row>
    <row r="75" spans="1:84" s="2" customFormat="1" ht="18" customHeight="1" x14ac:dyDescent="0.2">
      <c r="A75" s="422" t="s">
        <v>1905</v>
      </c>
      <c r="B75" s="422" t="s">
        <v>2016</v>
      </c>
      <c r="C75" s="404">
        <v>1</v>
      </c>
      <c r="D75" s="425">
        <v>1</v>
      </c>
      <c r="E75" s="405">
        <v>7813</v>
      </c>
      <c r="F75" s="558">
        <f t="shared" si="4"/>
        <v>93756</v>
      </c>
      <c r="G75" s="558"/>
      <c r="H75" s="558"/>
      <c r="I75" s="558"/>
      <c r="J75" s="558"/>
      <c r="K75" s="558"/>
      <c r="L75" s="558"/>
      <c r="M75" s="558"/>
      <c r="N75" s="559">
        <v>0</v>
      </c>
      <c r="O75" s="560"/>
      <c r="P75" s="560"/>
      <c r="Q75" s="560"/>
      <c r="R75" s="560"/>
      <c r="S75" s="560"/>
      <c r="T75" s="560"/>
      <c r="U75" s="561"/>
      <c r="V75" s="562">
        <f t="shared" si="3"/>
        <v>1302.1666666666667</v>
      </c>
      <c r="W75" s="562"/>
      <c r="X75" s="562"/>
      <c r="Y75" s="562"/>
      <c r="Z75" s="562"/>
      <c r="AA75" s="562"/>
      <c r="AB75" s="562"/>
      <c r="AC75" s="562"/>
      <c r="AD75" s="562">
        <f t="shared" ref="AD75:AD138" si="5">E75/30*50</f>
        <v>13021.666666666666</v>
      </c>
      <c r="AE75" s="562"/>
      <c r="AF75" s="562"/>
      <c r="AG75" s="562"/>
      <c r="AH75" s="562"/>
      <c r="AI75" s="562"/>
      <c r="AJ75" s="562"/>
      <c r="AK75" s="562"/>
      <c r="AL75" s="562">
        <v>0</v>
      </c>
      <c r="AM75" s="562"/>
      <c r="AN75" s="562"/>
      <c r="AO75" s="562"/>
      <c r="AP75" s="562"/>
      <c r="AQ75" s="562"/>
      <c r="AR75" s="562"/>
      <c r="AS75" s="562"/>
      <c r="AT75" s="562">
        <v>0</v>
      </c>
      <c r="AU75" s="562"/>
      <c r="AV75" s="562"/>
      <c r="AW75" s="562"/>
      <c r="AX75" s="562"/>
      <c r="AY75" s="562"/>
      <c r="AZ75" s="562"/>
      <c r="BA75" s="562"/>
      <c r="BB75" s="562"/>
      <c r="BC75" s="562">
        <v>0</v>
      </c>
      <c r="BD75" s="562"/>
      <c r="BE75" s="562"/>
      <c r="BF75" s="562"/>
      <c r="BG75" s="562"/>
      <c r="BH75" s="562"/>
      <c r="BI75" s="562"/>
      <c r="BJ75" s="562"/>
      <c r="BK75" s="558">
        <f t="shared" ref="BK75:BK138" si="6">F75+V75+AD75</f>
        <v>108079.83333333334</v>
      </c>
      <c r="BL75" s="558"/>
      <c r="BM75" s="558"/>
      <c r="BN75" s="558"/>
      <c r="BO75" s="558"/>
      <c r="BP75" s="558"/>
      <c r="BQ75" s="558"/>
      <c r="BR75" s="558"/>
      <c r="BS75" s="558"/>
      <c r="BT75" s="563"/>
    </row>
    <row r="76" spans="1:84" s="2" customFormat="1" ht="18" customHeight="1" x14ac:dyDescent="0.2">
      <c r="A76" s="422" t="s">
        <v>1906</v>
      </c>
      <c r="B76" s="422" t="s">
        <v>2015</v>
      </c>
      <c r="C76" s="404">
        <v>1</v>
      </c>
      <c r="D76" s="425">
        <v>1</v>
      </c>
      <c r="E76" s="405">
        <v>7813</v>
      </c>
      <c r="F76" s="558">
        <f t="shared" si="4"/>
        <v>93756</v>
      </c>
      <c r="G76" s="558"/>
      <c r="H76" s="558"/>
      <c r="I76" s="558"/>
      <c r="J76" s="558"/>
      <c r="K76" s="558"/>
      <c r="L76" s="558"/>
      <c r="M76" s="558"/>
      <c r="N76" s="559">
        <v>0</v>
      </c>
      <c r="O76" s="560"/>
      <c r="P76" s="560"/>
      <c r="Q76" s="560"/>
      <c r="R76" s="560"/>
      <c r="S76" s="560"/>
      <c r="T76" s="560"/>
      <c r="U76" s="561"/>
      <c r="V76" s="562">
        <f t="shared" ref="V76:V139" si="7">E76/30*5</f>
        <v>1302.1666666666667</v>
      </c>
      <c r="W76" s="562"/>
      <c r="X76" s="562"/>
      <c r="Y76" s="562"/>
      <c r="Z76" s="562"/>
      <c r="AA76" s="562"/>
      <c r="AB76" s="562"/>
      <c r="AC76" s="562"/>
      <c r="AD76" s="562">
        <f t="shared" si="5"/>
        <v>13021.666666666666</v>
      </c>
      <c r="AE76" s="562"/>
      <c r="AF76" s="562"/>
      <c r="AG76" s="562"/>
      <c r="AH76" s="562"/>
      <c r="AI76" s="562"/>
      <c r="AJ76" s="562"/>
      <c r="AK76" s="562"/>
      <c r="AL76" s="562">
        <v>0</v>
      </c>
      <c r="AM76" s="562"/>
      <c r="AN76" s="562"/>
      <c r="AO76" s="562"/>
      <c r="AP76" s="562"/>
      <c r="AQ76" s="562"/>
      <c r="AR76" s="562"/>
      <c r="AS76" s="562"/>
      <c r="AT76" s="562">
        <v>0</v>
      </c>
      <c r="AU76" s="562"/>
      <c r="AV76" s="562"/>
      <c r="AW76" s="562"/>
      <c r="AX76" s="562"/>
      <c r="AY76" s="562"/>
      <c r="AZ76" s="562"/>
      <c r="BA76" s="562"/>
      <c r="BB76" s="562"/>
      <c r="BC76" s="562">
        <v>0</v>
      </c>
      <c r="BD76" s="562"/>
      <c r="BE76" s="562"/>
      <c r="BF76" s="562"/>
      <c r="BG76" s="562"/>
      <c r="BH76" s="562"/>
      <c r="BI76" s="562"/>
      <c r="BJ76" s="562"/>
      <c r="BK76" s="558">
        <f t="shared" si="6"/>
        <v>108079.83333333334</v>
      </c>
      <c r="BL76" s="558"/>
      <c r="BM76" s="558"/>
      <c r="BN76" s="558"/>
      <c r="BO76" s="558"/>
      <c r="BP76" s="558"/>
      <c r="BQ76" s="558"/>
      <c r="BR76" s="558"/>
      <c r="BS76" s="558"/>
      <c r="BT76" s="563"/>
    </row>
    <row r="77" spans="1:84" s="2" customFormat="1" ht="18" customHeight="1" x14ac:dyDescent="0.2">
      <c r="A77" s="422" t="s">
        <v>1907</v>
      </c>
      <c r="B77" s="422" t="s">
        <v>1769</v>
      </c>
      <c r="C77" s="404">
        <v>1</v>
      </c>
      <c r="D77" s="425">
        <v>1</v>
      </c>
      <c r="E77" s="405">
        <v>7813</v>
      </c>
      <c r="F77" s="558">
        <f t="shared" si="4"/>
        <v>93756</v>
      </c>
      <c r="G77" s="558"/>
      <c r="H77" s="558"/>
      <c r="I77" s="558"/>
      <c r="J77" s="558"/>
      <c r="K77" s="558"/>
      <c r="L77" s="558"/>
      <c r="M77" s="558"/>
      <c r="N77" s="559">
        <v>0</v>
      </c>
      <c r="O77" s="560"/>
      <c r="P77" s="560"/>
      <c r="Q77" s="560"/>
      <c r="R77" s="560"/>
      <c r="S77" s="560"/>
      <c r="T77" s="560"/>
      <c r="U77" s="561"/>
      <c r="V77" s="562">
        <f t="shared" si="7"/>
        <v>1302.1666666666667</v>
      </c>
      <c r="W77" s="562"/>
      <c r="X77" s="562"/>
      <c r="Y77" s="562"/>
      <c r="Z77" s="562"/>
      <c r="AA77" s="562"/>
      <c r="AB77" s="562"/>
      <c r="AC77" s="562"/>
      <c r="AD77" s="562">
        <f t="shared" si="5"/>
        <v>13021.666666666666</v>
      </c>
      <c r="AE77" s="562"/>
      <c r="AF77" s="562"/>
      <c r="AG77" s="562"/>
      <c r="AH77" s="562"/>
      <c r="AI77" s="562"/>
      <c r="AJ77" s="562"/>
      <c r="AK77" s="562"/>
      <c r="AL77" s="562">
        <v>0</v>
      </c>
      <c r="AM77" s="562"/>
      <c r="AN77" s="562"/>
      <c r="AO77" s="562"/>
      <c r="AP77" s="562"/>
      <c r="AQ77" s="562"/>
      <c r="AR77" s="562"/>
      <c r="AS77" s="562"/>
      <c r="AT77" s="562">
        <v>0</v>
      </c>
      <c r="AU77" s="562"/>
      <c r="AV77" s="562"/>
      <c r="AW77" s="562"/>
      <c r="AX77" s="562"/>
      <c r="AY77" s="562"/>
      <c r="AZ77" s="562"/>
      <c r="BA77" s="562"/>
      <c r="BB77" s="562"/>
      <c r="BC77" s="562">
        <v>0</v>
      </c>
      <c r="BD77" s="562"/>
      <c r="BE77" s="562"/>
      <c r="BF77" s="562"/>
      <c r="BG77" s="562"/>
      <c r="BH77" s="562"/>
      <c r="BI77" s="562"/>
      <c r="BJ77" s="562"/>
      <c r="BK77" s="558">
        <f t="shared" si="6"/>
        <v>108079.83333333334</v>
      </c>
      <c r="BL77" s="558"/>
      <c r="BM77" s="558"/>
      <c r="BN77" s="558"/>
      <c r="BO77" s="558"/>
      <c r="BP77" s="558"/>
      <c r="BQ77" s="558"/>
      <c r="BR77" s="558"/>
      <c r="BS77" s="558"/>
      <c r="BT77" s="563"/>
    </row>
    <row r="78" spans="1:84" s="2" customFormat="1" ht="18" customHeight="1" x14ac:dyDescent="0.2">
      <c r="A78" s="422" t="s">
        <v>1908</v>
      </c>
      <c r="B78" s="422" t="s">
        <v>1770</v>
      </c>
      <c r="C78" s="404">
        <v>1</v>
      </c>
      <c r="D78" s="425">
        <v>1</v>
      </c>
      <c r="E78" s="405">
        <v>7960</v>
      </c>
      <c r="F78" s="558">
        <f t="shared" si="4"/>
        <v>95520</v>
      </c>
      <c r="G78" s="558"/>
      <c r="H78" s="558"/>
      <c r="I78" s="558"/>
      <c r="J78" s="558"/>
      <c r="K78" s="558"/>
      <c r="L78" s="558"/>
      <c r="M78" s="558"/>
      <c r="N78" s="559">
        <v>0</v>
      </c>
      <c r="O78" s="560"/>
      <c r="P78" s="560"/>
      <c r="Q78" s="560"/>
      <c r="R78" s="560"/>
      <c r="S78" s="560"/>
      <c r="T78" s="560"/>
      <c r="U78" s="561"/>
      <c r="V78" s="562">
        <f t="shared" si="7"/>
        <v>1326.6666666666665</v>
      </c>
      <c r="W78" s="562"/>
      <c r="X78" s="562"/>
      <c r="Y78" s="562"/>
      <c r="Z78" s="562"/>
      <c r="AA78" s="562"/>
      <c r="AB78" s="562"/>
      <c r="AC78" s="562"/>
      <c r="AD78" s="562">
        <f t="shared" si="5"/>
        <v>13266.666666666666</v>
      </c>
      <c r="AE78" s="562"/>
      <c r="AF78" s="562"/>
      <c r="AG78" s="562"/>
      <c r="AH78" s="562"/>
      <c r="AI78" s="562"/>
      <c r="AJ78" s="562"/>
      <c r="AK78" s="562"/>
      <c r="AL78" s="562">
        <v>0</v>
      </c>
      <c r="AM78" s="562"/>
      <c r="AN78" s="562"/>
      <c r="AO78" s="562"/>
      <c r="AP78" s="562"/>
      <c r="AQ78" s="562"/>
      <c r="AR78" s="562"/>
      <c r="AS78" s="562"/>
      <c r="AT78" s="562">
        <v>0</v>
      </c>
      <c r="AU78" s="562"/>
      <c r="AV78" s="562"/>
      <c r="AW78" s="562"/>
      <c r="AX78" s="562"/>
      <c r="AY78" s="562"/>
      <c r="AZ78" s="562"/>
      <c r="BA78" s="562"/>
      <c r="BB78" s="562"/>
      <c r="BC78" s="562">
        <v>0</v>
      </c>
      <c r="BD78" s="562"/>
      <c r="BE78" s="562"/>
      <c r="BF78" s="562"/>
      <c r="BG78" s="562"/>
      <c r="BH78" s="562"/>
      <c r="BI78" s="562"/>
      <c r="BJ78" s="562"/>
      <c r="BK78" s="558">
        <f t="shared" si="6"/>
        <v>110113.33333333334</v>
      </c>
      <c r="BL78" s="558"/>
      <c r="BM78" s="558"/>
      <c r="BN78" s="558"/>
      <c r="BO78" s="558"/>
      <c r="BP78" s="558"/>
      <c r="BQ78" s="558"/>
      <c r="BR78" s="558"/>
      <c r="BS78" s="558"/>
      <c r="BT78" s="563"/>
    </row>
    <row r="79" spans="1:84" s="2" customFormat="1" ht="18" customHeight="1" x14ac:dyDescent="0.2">
      <c r="A79" s="422" t="s">
        <v>1909</v>
      </c>
      <c r="B79" s="422" t="s">
        <v>1768</v>
      </c>
      <c r="C79" s="404">
        <v>1</v>
      </c>
      <c r="D79" s="425">
        <v>1</v>
      </c>
      <c r="E79" s="405">
        <v>7960</v>
      </c>
      <c r="F79" s="558">
        <f t="shared" si="4"/>
        <v>95520</v>
      </c>
      <c r="G79" s="558"/>
      <c r="H79" s="558"/>
      <c r="I79" s="558"/>
      <c r="J79" s="558"/>
      <c r="K79" s="558"/>
      <c r="L79" s="558"/>
      <c r="M79" s="558"/>
      <c r="N79" s="559">
        <v>0</v>
      </c>
      <c r="O79" s="560"/>
      <c r="P79" s="560"/>
      <c r="Q79" s="560"/>
      <c r="R79" s="560"/>
      <c r="S79" s="560"/>
      <c r="T79" s="560"/>
      <c r="U79" s="561"/>
      <c r="V79" s="562">
        <f t="shared" si="7"/>
        <v>1326.6666666666665</v>
      </c>
      <c r="W79" s="562"/>
      <c r="X79" s="562"/>
      <c r="Y79" s="562"/>
      <c r="Z79" s="562"/>
      <c r="AA79" s="562"/>
      <c r="AB79" s="562"/>
      <c r="AC79" s="562"/>
      <c r="AD79" s="562">
        <f t="shared" si="5"/>
        <v>13266.666666666666</v>
      </c>
      <c r="AE79" s="562"/>
      <c r="AF79" s="562"/>
      <c r="AG79" s="562"/>
      <c r="AH79" s="562"/>
      <c r="AI79" s="562"/>
      <c r="AJ79" s="562"/>
      <c r="AK79" s="562"/>
      <c r="AL79" s="562">
        <v>0</v>
      </c>
      <c r="AM79" s="562"/>
      <c r="AN79" s="562"/>
      <c r="AO79" s="562"/>
      <c r="AP79" s="562"/>
      <c r="AQ79" s="562"/>
      <c r="AR79" s="562"/>
      <c r="AS79" s="562"/>
      <c r="AT79" s="562">
        <v>0</v>
      </c>
      <c r="AU79" s="562"/>
      <c r="AV79" s="562"/>
      <c r="AW79" s="562"/>
      <c r="AX79" s="562"/>
      <c r="AY79" s="562"/>
      <c r="AZ79" s="562"/>
      <c r="BA79" s="562"/>
      <c r="BB79" s="562"/>
      <c r="BC79" s="562">
        <v>0</v>
      </c>
      <c r="BD79" s="562"/>
      <c r="BE79" s="562"/>
      <c r="BF79" s="562"/>
      <c r="BG79" s="562"/>
      <c r="BH79" s="562"/>
      <c r="BI79" s="562"/>
      <c r="BJ79" s="562"/>
      <c r="BK79" s="558">
        <f t="shared" si="6"/>
        <v>110113.33333333334</v>
      </c>
      <c r="BL79" s="558"/>
      <c r="BM79" s="558"/>
      <c r="BN79" s="558"/>
      <c r="BO79" s="558"/>
      <c r="BP79" s="558"/>
      <c r="BQ79" s="558"/>
      <c r="BR79" s="558"/>
      <c r="BS79" s="558"/>
      <c r="BT79" s="563"/>
    </row>
    <row r="80" spans="1:84" s="2" customFormat="1" ht="24.75" customHeight="1" x14ac:dyDescent="0.2">
      <c r="A80" s="422" t="s">
        <v>1910</v>
      </c>
      <c r="B80" s="422" t="s">
        <v>1763</v>
      </c>
      <c r="C80" s="404">
        <v>1</v>
      </c>
      <c r="D80" s="425">
        <v>1</v>
      </c>
      <c r="E80" s="405">
        <v>8000</v>
      </c>
      <c r="F80" s="558">
        <f t="shared" si="4"/>
        <v>96000</v>
      </c>
      <c r="G80" s="558"/>
      <c r="H80" s="558"/>
      <c r="I80" s="558"/>
      <c r="J80" s="558"/>
      <c r="K80" s="558"/>
      <c r="L80" s="558"/>
      <c r="M80" s="558"/>
      <c r="N80" s="559">
        <v>0</v>
      </c>
      <c r="O80" s="560"/>
      <c r="P80" s="560"/>
      <c r="Q80" s="560"/>
      <c r="R80" s="560"/>
      <c r="S80" s="560"/>
      <c r="T80" s="560"/>
      <c r="U80" s="561"/>
      <c r="V80" s="562">
        <f t="shared" si="7"/>
        <v>1333.3333333333335</v>
      </c>
      <c r="W80" s="562"/>
      <c r="X80" s="562"/>
      <c r="Y80" s="562"/>
      <c r="Z80" s="562"/>
      <c r="AA80" s="562"/>
      <c r="AB80" s="562"/>
      <c r="AC80" s="562"/>
      <c r="AD80" s="562">
        <f t="shared" si="5"/>
        <v>13333.333333333334</v>
      </c>
      <c r="AE80" s="562"/>
      <c r="AF80" s="562"/>
      <c r="AG80" s="562"/>
      <c r="AH80" s="562"/>
      <c r="AI80" s="562"/>
      <c r="AJ80" s="562"/>
      <c r="AK80" s="562"/>
      <c r="AL80" s="562">
        <v>0</v>
      </c>
      <c r="AM80" s="562"/>
      <c r="AN80" s="562"/>
      <c r="AO80" s="562"/>
      <c r="AP80" s="562"/>
      <c r="AQ80" s="562"/>
      <c r="AR80" s="562"/>
      <c r="AS80" s="562"/>
      <c r="AT80" s="562">
        <v>0</v>
      </c>
      <c r="AU80" s="562"/>
      <c r="AV80" s="562"/>
      <c r="AW80" s="562"/>
      <c r="AX80" s="562"/>
      <c r="AY80" s="562"/>
      <c r="AZ80" s="562"/>
      <c r="BA80" s="562"/>
      <c r="BB80" s="562"/>
      <c r="BC80" s="562">
        <v>0</v>
      </c>
      <c r="BD80" s="562"/>
      <c r="BE80" s="562"/>
      <c r="BF80" s="562"/>
      <c r="BG80" s="562"/>
      <c r="BH80" s="562"/>
      <c r="BI80" s="562"/>
      <c r="BJ80" s="562"/>
      <c r="BK80" s="558">
        <f t="shared" si="6"/>
        <v>110666.66666666666</v>
      </c>
      <c r="BL80" s="558"/>
      <c r="BM80" s="558"/>
      <c r="BN80" s="558"/>
      <c r="BO80" s="558"/>
      <c r="BP80" s="558"/>
      <c r="BQ80" s="558"/>
      <c r="BR80" s="558"/>
      <c r="BS80" s="558"/>
      <c r="BT80" s="563"/>
    </row>
    <row r="81" spans="1:72" s="2" customFormat="1" ht="21" customHeight="1" x14ac:dyDescent="0.2">
      <c r="A81" s="422" t="s">
        <v>1911</v>
      </c>
      <c r="B81" s="422" t="s">
        <v>2016</v>
      </c>
      <c r="C81" s="404">
        <v>1</v>
      </c>
      <c r="D81" s="425">
        <v>1</v>
      </c>
      <c r="E81" s="405">
        <v>8000</v>
      </c>
      <c r="F81" s="558">
        <f t="shared" si="4"/>
        <v>96000</v>
      </c>
      <c r="G81" s="558"/>
      <c r="H81" s="558"/>
      <c r="I81" s="558"/>
      <c r="J81" s="558"/>
      <c r="K81" s="558"/>
      <c r="L81" s="558"/>
      <c r="M81" s="558"/>
      <c r="N81" s="559">
        <v>0</v>
      </c>
      <c r="O81" s="560"/>
      <c r="P81" s="560"/>
      <c r="Q81" s="560"/>
      <c r="R81" s="560"/>
      <c r="S81" s="560"/>
      <c r="T81" s="560"/>
      <c r="U81" s="561"/>
      <c r="V81" s="562">
        <f t="shared" si="7"/>
        <v>1333.3333333333335</v>
      </c>
      <c r="W81" s="562"/>
      <c r="X81" s="562"/>
      <c r="Y81" s="562"/>
      <c r="Z81" s="562"/>
      <c r="AA81" s="562"/>
      <c r="AB81" s="562"/>
      <c r="AC81" s="562"/>
      <c r="AD81" s="562">
        <f t="shared" si="5"/>
        <v>13333.333333333334</v>
      </c>
      <c r="AE81" s="562"/>
      <c r="AF81" s="562"/>
      <c r="AG81" s="562"/>
      <c r="AH81" s="562"/>
      <c r="AI81" s="562"/>
      <c r="AJ81" s="562"/>
      <c r="AK81" s="562"/>
      <c r="AL81" s="562">
        <v>0</v>
      </c>
      <c r="AM81" s="562"/>
      <c r="AN81" s="562"/>
      <c r="AO81" s="562"/>
      <c r="AP81" s="562"/>
      <c r="AQ81" s="562"/>
      <c r="AR81" s="562"/>
      <c r="AS81" s="562"/>
      <c r="AT81" s="562">
        <v>0</v>
      </c>
      <c r="AU81" s="562"/>
      <c r="AV81" s="562"/>
      <c r="AW81" s="562"/>
      <c r="AX81" s="562"/>
      <c r="AY81" s="562"/>
      <c r="AZ81" s="562"/>
      <c r="BA81" s="562"/>
      <c r="BB81" s="562"/>
      <c r="BC81" s="562">
        <v>0</v>
      </c>
      <c r="BD81" s="562"/>
      <c r="BE81" s="562"/>
      <c r="BF81" s="562"/>
      <c r="BG81" s="562"/>
      <c r="BH81" s="562"/>
      <c r="BI81" s="562"/>
      <c r="BJ81" s="562"/>
      <c r="BK81" s="558">
        <f t="shared" si="6"/>
        <v>110666.66666666666</v>
      </c>
      <c r="BL81" s="558"/>
      <c r="BM81" s="558"/>
      <c r="BN81" s="558"/>
      <c r="BO81" s="558"/>
      <c r="BP81" s="558"/>
      <c r="BQ81" s="558"/>
      <c r="BR81" s="558"/>
      <c r="BS81" s="558"/>
      <c r="BT81" s="563"/>
    </row>
    <row r="82" spans="1:72" s="2" customFormat="1" ht="18" customHeight="1" x14ac:dyDescent="0.2">
      <c r="A82" s="422" t="s">
        <v>1912</v>
      </c>
      <c r="B82" s="422" t="s">
        <v>1771</v>
      </c>
      <c r="C82" s="404">
        <v>1</v>
      </c>
      <c r="D82" s="425">
        <v>2</v>
      </c>
      <c r="E82" s="405">
        <v>16000</v>
      </c>
      <c r="F82" s="558">
        <f t="shared" si="4"/>
        <v>192000</v>
      </c>
      <c r="G82" s="558"/>
      <c r="H82" s="558"/>
      <c r="I82" s="558"/>
      <c r="J82" s="558"/>
      <c r="K82" s="558"/>
      <c r="L82" s="558"/>
      <c r="M82" s="558"/>
      <c r="N82" s="559">
        <v>0</v>
      </c>
      <c r="O82" s="560"/>
      <c r="P82" s="560"/>
      <c r="Q82" s="560"/>
      <c r="R82" s="560"/>
      <c r="S82" s="560"/>
      <c r="T82" s="560"/>
      <c r="U82" s="561"/>
      <c r="V82" s="562">
        <f t="shared" si="7"/>
        <v>2666.666666666667</v>
      </c>
      <c r="W82" s="562"/>
      <c r="X82" s="562"/>
      <c r="Y82" s="562"/>
      <c r="Z82" s="562"/>
      <c r="AA82" s="562"/>
      <c r="AB82" s="562"/>
      <c r="AC82" s="562"/>
      <c r="AD82" s="562">
        <f t="shared" si="5"/>
        <v>26666.666666666668</v>
      </c>
      <c r="AE82" s="562"/>
      <c r="AF82" s="562"/>
      <c r="AG82" s="562"/>
      <c r="AH82" s="562"/>
      <c r="AI82" s="562"/>
      <c r="AJ82" s="562"/>
      <c r="AK82" s="562"/>
      <c r="AL82" s="562">
        <v>0</v>
      </c>
      <c r="AM82" s="562"/>
      <c r="AN82" s="562"/>
      <c r="AO82" s="562"/>
      <c r="AP82" s="562"/>
      <c r="AQ82" s="562"/>
      <c r="AR82" s="562"/>
      <c r="AS82" s="562"/>
      <c r="AT82" s="562">
        <v>0</v>
      </c>
      <c r="AU82" s="562"/>
      <c r="AV82" s="562"/>
      <c r="AW82" s="562"/>
      <c r="AX82" s="562"/>
      <c r="AY82" s="562"/>
      <c r="AZ82" s="562"/>
      <c r="BA82" s="562"/>
      <c r="BB82" s="562"/>
      <c r="BC82" s="562">
        <v>0</v>
      </c>
      <c r="BD82" s="562"/>
      <c r="BE82" s="562"/>
      <c r="BF82" s="562"/>
      <c r="BG82" s="562"/>
      <c r="BH82" s="562"/>
      <c r="BI82" s="562"/>
      <c r="BJ82" s="562"/>
      <c r="BK82" s="558">
        <f t="shared" si="6"/>
        <v>221333.33333333331</v>
      </c>
      <c r="BL82" s="558"/>
      <c r="BM82" s="558"/>
      <c r="BN82" s="558"/>
      <c r="BO82" s="558"/>
      <c r="BP82" s="558"/>
      <c r="BQ82" s="558"/>
      <c r="BR82" s="558"/>
      <c r="BS82" s="558"/>
      <c r="BT82" s="563"/>
    </row>
    <row r="83" spans="1:72" s="2" customFormat="1" ht="26.25" customHeight="1" x14ac:dyDescent="0.2">
      <c r="A83" s="422" t="s">
        <v>1913</v>
      </c>
      <c r="B83" s="422" t="s">
        <v>1758</v>
      </c>
      <c r="C83" s="404">
        <v>1</v>
      </c>
      <c r="D83" s="425">
        <v>2</v>
      </c>
      <c r="E83" s="405">
        <v>16000</v>
      </c>
      <c r="F83" s="558">
        <f t="shared" si="4"/>
        <v>192000</v>
      </c>
      <c r="G83" s="558"/>
      <c r="H83" s="558"/>
      <c r="I83" s="558"/>
      <c r="J83" s="558"/>
      <c r="K83" s="558"/>
      <c r="L83" s="558"/>
      <c r="M83" s="558"/>
      <c r="N83" s="559">
        <v>0</v>
      </c>
      <c r="O83" s="560"/>
      <c r="P83" s="560"/>
      <c r="Q83" s="560"/>
      <c r="R83" s="560"/>
      <c r="S83" s="560"/>
      <c r="T83" s="560"/>
      <c r="U83" s="561"/>
      <c r="V83" s="562">
        <f t="shared" si="7"/>
        <v>2666.666666666667</v>
      </c>
      <c r="W83" s="562"/>
      <c r="X83" s="562"/>
      <c r="Y83" s="562"/>
      <c r="Z83" s="562"/>
      <c r="AA83" s="562"/>
      <c r="AB83" s="562"/>
      <c r="AC83" s="562"/>
      <c r="AD83" s="562">
        <f t="shared" si="5"/>
        <v>26666.666666666668</v>
      </c>
      <c r="AE83" s="562"/>
      <c r="AF83" s="562"/>
      <c r="AG83" s="562"/>
      <c r="AH83" s="562"/>
      <c r="AI83" s="562"/>
      <c r="AJ83" s="562"/>
      <c r="AK83" s="562"/>
      <c r="AL83" s="562">
        <v>0</v>
      </c>
      <c r="AM83" s="562"/>
      <c r="AN83" s="562"/>
      <c r="AO83" s="562"/>
      <c r="AP83" s="562"/>
      <c r="AQ83" s="562"/>
      <c r="AR83" s="562"/>
      <c r="AS83" s="562"/>
      <c r="AT83" s="562">
        <v>0</v>
      </c>
      <c r="AU83" s="562"/>
      <c r="AV83" s="562"/>
      <c r="AW83" s="562"/>
      <c r="AX83" s="562"/>
      <c r="AY83" s="562"/>
      <c r="AZ83" s="562"/>
      <c r="BA83" s="562"/>
      <c r="BB83" s="562"/>
      <c r="BC83" s="562">
        <v>0</v>
      </c>
      <c r="BD83" s="562"/>
      <c r="BE83" s="562"/>
      <c r="BF83" s="562"/>
      <c r="BG83" s="562"/>
      <c r="BH83" s="562"/>
      <c r="BI83" s="562"/>
      <c r="BJ83" s="562"/>
      <c r="BK83" s="558">
        <f t="shared" si="6"/>
        <v>221333.33333333331</v>
      </c>
      <c r="BL83" s="558"/>
      <c r="BM83" s="558"/>
      <c r="BN83" s="558"/>
      <c r="BO83" s="558"/>
      <c r="BP83" s="558"/>
      <c r="BQ83" s="558"/>
      <c r="BR83" s="558"/>
      <c r="BS83" s="558"/>
      <c r="BT83" s="563"/>
    </row>
    <row r="84" spans="1:72" s="2" customFormat="1" ht="18" customHeight="1" x14ac:dyDescent="0.2">
      <c r="A84" s="422" t="s">
        <v>1913</v>
      </c>
      <c r="B84" s="422" t="s">
        <v>1756</v>
      </c>
      <c r="C84" s="404">
        <v>1</v>
      </c>
      <c r="D84" s="425">
        <v>1</v>
      </c>
      <c r="E84" s="405">
        <v>8000</v>
      </c>
      <c r="F84" s="558">
        <f t="shared" si="4"/>
        <v>96000</v>
      </c>
      <c r="G84" s="558"/>
      <c r="H84" s="558"/>
      <c r="I84" s="558"/>
      <c r="J84" s="558"/>
      <c r="K84" s="558"/>
      <c r="L84" s="558"/>
      <c r="M84" s="558"/>
      <c r="N84" s="559">
        <v>0</v>
      </c>
      <c r="O84" s="560"/>
      <c r="P84" s="560"/>
      <c r="Q84" s="560"/>
      <c r="R84" s="560"/>
      <c r="S84" s="560"/>
      <c r="T84" s="560"/>
      <c r="U84" s="561"/>
      <c r="V84" s="562">
        <f t="shared" si="7"/>
        <v>1333.3333333333335</v>
      </c>
      <c r="W84" s="562"/>
      <c r="X84" s="562"/>
      <c r="Y84" s="562"/>
      <c r="Z84" s="562"/>
      <c r="AA84" s="562"/>
      <c r="AB84" s="562"/>
      <c r="AC84" s="562"/>
      <c r="AD84" s="562">
        <f t="shared" si="5"/>
        <v>13333.333333333334</v>
      </c>
      <c r="AE84" s="562"/>
      <c r="AF84" s="562"/>
      <c r="AG84" s="562"/>
      <c r="AH84" s="562"/>
      <c r="AI84" s="562"/>
      <c r="AJ84" s="562"/>
      <c r="AK84" s="562"/>
      <c r="AL84" s="562">
        <v>0</v>
      </c>
      <c r="AM84" s="562"/>
      <c r="AN84" s="562"/>
      <c r="AO84" s="562"/>
      <c r="AP84" s="562"/>
      <c r="AQ84" s="562"/>
      <c r="AR84" s="562"/>
      <c r="AS84" s="562"/>
      <c r="AT84" s="562">
        <v>0</v>
      </c>
      <c r="AU84" s="562"/>
      <c r="AV84" s="562"/>
      <c r="AW84" s="562"/>
      <c r="AX84" s="562"/>
      <c r="AY84" s="562"/>
      <c r="AZ84" s="562"/>
      <c r="BA84" s="562"/>
      <c r="BB84" s="562"/>
      <c r="BC84" s="562">
        <v>0</v>
      </c>
      <c r="BD84" s="562"/>
      <c r="BE84" s="562"/>
      <c r="BF84" s="562"/>
      <c r="BG84" s="562"/>
      <c r="BH84" s="562"/>
      <c r="BI84" s="562"/>
      <c r="BJ84" s="562"/>
      <c r="BK84" s="558">
        <f t="shared" si="6"/>
        <v>110666.66666666666</v>
      </c>
      <c r="BL84" s="558"/>
      <c r="BM84" s="558"/>
      <c r="BN84" s="558"/>
      <c r="BO84" s="558"/>
      <c r="BP84" s="558"/>
      <c r="BQ84" s="558"/>
      <c r="BR84" s="558"/>
      <c r="BS84" s="558"/>
      <c r="BT84" s="563"/>
    </row>
    <row r="85" spans="1:72" s="2" customFormat="1" ht="12.75" x14ac:dyDescent="0.2">
      <c r="A85" s="422" t="s">
        <v>1913</v>
      </c>
      <c r="B85" s="422" t="s">
        <v>1750</v>
      </c>
      <c r="C85" s="404">
        <v>1</v>
      </c>
      <c r="D85" s="425">
        <v>2</v>
      </c>
      <c r="E85" s="405">
        <v>16000</v>
      </c>
      <c r="F85" s="558">
        <f t="shared" si="4"/>
        <v>192000</v>
      </c>
      <c r="G85" s="558"/>
      <c r="H85" s="558"/>
      <c r="I85" s="558"/>
      <c r="J85" s="558"/>
      <c r="K85" s="558"/>
      <c r="L85" s="558"/>
      <c r="M85" s="558"/>
      <c r="N85" s="559">
        <v>0</v>
      </c>
      <c r="O85" s="560"/>
      <c r="P85" s="560"/>
      <c r="Q85" s="560"/>
      <c r="R85" s="560"/>
      <c r="S85" s="560"/>
      <c r="T85" s="560"/>
      <c r="U85" s="561"/>
      <c r="V85" s="562">
        <f t="shared" si="7"/>
        <v>2666.666666666667</v>
      </c>
      <c r="W85" s="562"/>
      <c r="X85" s="562"/>
      <c r="Y85" s="562"/>
      <c r="Z85" s="562"/>
      <c r="AA85" s="562"/>
      <c r="AB85" s="562"/>
      <c r="AC85" s="562"/>
      <c r="AD85" s="562">
        <f t="shared" si="5"/>
        <v>26666.666666666668</v>
      </c>
      <c r="AE85" s="562"/>
      <c r="AF85" s="562"/>
      <c r="AG85" s="562"/>
      <c r="AH85" s="562"/>
      <c r="AI85" s="562"/>
      <c r="AJ85" s="562"/>
      <c r="AK85" s="562"/>
      <c r="AL85" s="562">
        <v>0</v>
      </c>
      <c r="AM85" s="562"/>
      <c r="AN85" s="562"/>
      <c r="AO85" s="562"/>
      <c r="AP85" s="562"/>
      <c r="AQ85" s="562"/>
      <c r="AR85" s="562"/>
      <c r="AS85" s="562"/>
      <c r="AT85" s="562">
        <v>0</v>
      </c>
      <c r="AU85" s="562"/>
      <c r="AV85" s="562"/>
      <c r="AW85" s="562"/>
      <c r="AX85" s="562"/>
      <c r="AY85" s="562"/>
      <c r="AZ85" s="562"/>
      <c r="BA85" s="562"/>
      <c r="BB85" s="562"/>
      <c r="BC85" s="562">
        <v>0</v>
      </c>
      <c r="BD85" s="562"/>
      <c r="BE85" s="562"/>
      <c r="BF85" s="562"/>
      <c r="BG85" s="562"/>
      <c r="BH85" s="562"/>
      <c r="BI85" s="562"/>
      <c r="BJ85" s="562"/>
      <c r="BK85" s="558">
        <f t="shared" si="6"/>
        <v>221333.33333333331</v>
      </c>
      <c r="BL85" s="558"/>
      <c r="BM85" s="558"/>
      <c r="BN85" s="558"/>
      <c r="BO85" s="558"/>
      <c r="BP85" s="558"/>
      <c r="BQ85" s="558"/>
      <c r="BR85" s="558"/>
      <c r="BS85" s="558"/>
      <c r="BT85" s="563"/>
    </row>
    <row r="86" spans="1:72" s="2" customFormat="1" ht="12.75" x14ac:dyDescent="0.2">
      <c r="A86" s="422" t="s">
        <v>1914</v>
      </c>
      <c r="B86" s="422" t="s">
        <v>1772</v>
      </c>
      <c r="C86" s="404">
        <v>1</v>
      </c>
      <c r="D86" s="425">
        <v>1</v>
      </c>
      <c r="E86" s="405">
        <v>8100</v>
      </c>
      <c r="F86" s="558">
        <f t="shared" si="4"/>
        <v>97200</v>
      </c>
      <c r="G86" s="558"/>
      <c r="H86" s="558"/>
      <c r="I86" s="558"/>
      <c r="J86" s="558"/>
      <c r="K86" s="558"/>
      <c r="L86" s="558"/>
      <c r="M86" s="558"/>
      <c r="N86" s="559">
        <v>0</v>
      </c>
      <c r="O86" s="560"/>
      <c r="P86" s="560"/>
      <c r="Q86" s="560"/>
      <c r="R86" s="560"/>
      <c r="S86" s="560"/>
      <c r="T86" s="560"/>
      <c r="U86" s="561"/>
      <c r="V86" s="562">
        <f t="shared" si="7"/>
        <v>1350</v>
      </c>
      <c r="W86" s="562"/>
      <c r="X86" s="562"/>
      <c r="Y86" s="562"/>
      <c r="Z86" s="562"/>
      <c r="AA86" s="562"/>
      <c r="AB86" s="562"/>
      <c r="AC86" s="562"/>
      <c r="AD86" s="562">
        <f t="shared" si="5"/>
        <v>13500</v>
      </c>
      <c r="AE86" s="562"/>
      <c r="AF86" s="562"/>
      <c r="AG86" s="562"/>
      <c r="AH86" s="562"/>
      <c r="AI86" s="562"/>
      <c r="AJ86" s="562"/>
      <c r="AK86" s="562"/>
      <c r="AL86" s="562">
        <v>0</v>
      </c>
      <c r="AM86" s="562"/>
      <c r="AN86" s="562"/>
      <c r="AO86" s="562"/>
      <c r="AP86" s="562"/>
      <c r="AQ86" s="562"/>
      <c r="AR86" s="562"/>
      <c r="AS86" s="562"/>
      <c r="AT86" s="562">
        <v>0</v>
      </c>
      <c r="AU86" s="562"/>
      <c r="AV86" s="562"/>
      <c r="AW86" s="562"/>
      <c r="AX86" s="562"/>
      <c r="AY86" s="562"/>
      <c r="AZ86" s="562"/>
      <c r="BA86" s="562"/>
      <c r="BB86" s="562"/>
      <c r="BC86" s="562">
        <v>0</v>
      </c>
      <c r="BD86" s="562"/>
      <c r="BE86" s="562"/>
      <c r="BF86" s="562"/>
      <c r="BG86" s="562"/>
      <c r="BH86" s="562"/>
      <c r="BI86" s="562"/>
      <c r="BJ86" s="562"/>
      <c r="BK86" s="558">
        <f t="shared" si="6"/>
        <v>112050</v>
      </c>
      <c r="BL86" s="558"/>
      <c r="BM86" s="558"/>
      <c r="BN86" s="558"/>
      <c r="BO86" s="558"/>
      <c r="BP86" s="558"/>
      <c r="BQ86" s="558"/>
      <c r="BR86" s="558"/>
      <c r="BS86" s="558"/>
      <c r="BT86" s="563"/>
    </row>
    <row r="87" spans="1:72" s="2" customFormat="1" ht="18" customHeight="1" x14ac:dyDescent="0.2">
      <c r="A87" s="422" t="s">
        <v>1914</v>
      </c>
      <c r="B87" s="422" t="s">
        <v>1773</v>
      </c>
      <c r="C87" s="404">
        <v>1</v>
      </c>
      <c r="D87" s="425">
        <v>1</v>
      </c>
      <c r="E87" s="405">
        <v>8100</v>
      </c>
      <c r="F87" s="558">
        <f t="shared" si="4"/>
        <v>97200</v>
      </c>
      <c r="G87" s="558"/>
      <c r="H87" s="558"/>
      <c r="I87" s="558"/>
      <c r="J87" s="558"/>
      <c r="K87" s="558"/>
      <c r="L87" s="558"/>
      <c r="M87" s="558"/>
      <c r="N87" s="559">
        <v>0</v>
      </c>
      <c r="O87" s="560"/>
      <c r="P87" s="560"/>
      <c r="Q87" s="560"/>
      <c r="R87" s="560"/>
      <c r="S87" s="560"/>
      <c r="T87" s="560"/>
      <c r="U87" s="561"/>
      <c r="V87" s="562">
        <f t="shared" si="7"/>
        <v>1350</v>
      </c>
      <c r="W87" s="562"/>
      <c r="X87" s="562"/>
      <c r="Y87" s="562"/>
      <c r="Z87" s="562"/>
      <c r="AA87" s="562"/>
      <c r="AB87" s="562"/>
      <c r="AC87" s="562"/>
      <c r="AD87" s="562">
        <f t="shared" si="5"/>
        <v>13500</v>
      </c>
      <c r="AE87" s="562"/>
      <c r="AF87" s="562"/>
      <c r="AG87" s="562"/>
      <c r="AH87" s="562"/>
      <c r="AI87" s="562"/>
      <c r="AJ87" s="562"/>
      <c r="AK87" s="562"/>
      <c r="AL87" s="562">
        <v>0</v>
      </c>
      <c r="AM87" s="562"/>
      <c r="AN87" s="562"/>
      <c r="AO87" s="562"/>
      <c r="AP87" s="562"/>
      <c r="AQ87" s="562"/>
      <c r="AR87" s="562"/>
      <c r="AS87" s="562"/>
      <c r="AT87" s="562">
        <v>0</v>
      </c>
      <c r="AU87" s="562"/>
      <c r="AV87" s="562"/>
      <c r="AW87" s="562"/>
      <c r="AX87" s="562"/>
      <c r="AY87" s="562"/>
      <c r="AZ87" s="562"/>
      <c r="BA87" s="562"/>
      <c r="BB87" s="562"/>
      <c r="BC87" s="562">
        <v>0</v>
      </c>
      <c r="BD87" s="562"/>
      <c r="BE87" s="562"/>
      <c r="BF87" s="562"/>
      <c r="BG87" s="562"/>
      <c r="BH87" s="562"/>
      <c r="BI87" s="562"/>
      <c r="BJ87" s="562"/>
      <c r="BK87" s="558">
        <f t="shared" si="6"/>
        <v>112050</v>
      </c>
      <c r="BL87" s="558"/>
      <c r="BM87" s="558"/>
      <c r="BN87" s="558"/>
      <c r="BO87" s="558"/>
      <c r="BP87" s="558"/>
      <c r="BQ87" s="558"/>
      <c r="BR87" s="558"/>
      <c r="BS87" s="558"/>
      <c r="BT87" s="563"/>
    </row>
    <row r="88" spans="1:72" s="2" customFormat="1" ht="18" customHeight="1" x14ac:dyDescent="0.2">
      <c r="A88" s="422" t="s">
        <v>1914</v>
      </c>
      <c r="B88" s="422" t="s">
        <v>2016</v>
      </c>
      <c r="C88" s="404">
        <v>1</v>
      </c>
      <c r="D88" s="425">
        <v>1</v>
      </c>
      <c r="E88" s="405">
        <v>8100</v>
      </c>
      <c r="F88" s="558">
        <f t="shared" si="4"/>
        <v>97200</v>
      </c>
      <c r="G88" s="558"/>
      <c r="H88" s="558"/>
      <c r="I88" s="558"/>
      <c r="J88" s="558"/>
      <c r="K88" s="558"/>
      <c r="L88" s="558"/>
      <c r="M88" s="558"/>
      <c r="N88" s="559">
        <v>0</v>
      </c>
      <c r="O88" s="560"/>
      <c r="P88" s="560"/>
      <c r="Q88" s="560"/>
      <c r="R88" s="560"/>
      <c r="S88" s="560"/>
      <c r="T88" s="560"/>
      <c r="U88" s="561"/>
      <c r="V88" s="562">
        <f t="shared" si="7"/>
        <v>1350</v>
      </c>
      <c r="W88" s="562"/>
      <c r="X88" s="562"/>
      <c r="Y88" s="562"/>
      <c r="Z88" s="562"/>
      <c r="AA88" s="562"/>
      <c r="AB88" s="562"/>
      <c r="AC88" s="562"/>
      <c r="AD88" s="562">
        <f t="shared" si="5"/>
        <v>13500</v>
      </c>
      <c r="AE88" s="562"/>
      <c r="AF88" s="562"/>
      <c r="AG88" s="562"/>
      <c r="AH88" s="562"/>
      <c r="AI88" s="562"/>
      <c r="AJ88" s="562"/>
      <c r="AK88" s="562"/>
      <c r="AL88" s="562">
        <v>0</v>
      </c>
      <c r="AM88" s="562"/>
      <c r="AN88" s="562"/>
      <c r="AO88" s="562"/>
      <c r="AP88" s="562"/>
      <c r="AQ88" s="562"/>
      <c r="AR88" s="562"/>
      <c r="AS88" s="562"/>
      <c r="AT88" s="562">
        <v>0</v>
      </c>
      <c r="AU88" s="562"/>
      <c r="AV88" s="562"/>
      <c r="AW88" s="562"/>
      <c r="AX88" s="562"/>
      <c r="AY88" s="562"/>
      <c r="AZ88" s="562"/>
      <c r="BA88" s="562"/>
      <c r="BB88" s="562"/>
      <c r="BC88" s="562">
        <v>0</v>
      </c>
      <c r="BD88" s="562"/>
      <c r="BE88" s="562"/>
      <c r="BF88" s="562"/>
      <c r="BG88" s="562"/>
      <c r="BH88" s="562"/>
      <c r="BI88" s="562"/>
      <c r="BJ88" s="562"/>
      <c r="BK88" s="558">
        <f t="shared" si="6"/>
        <v>112050</v>
      </c>
      <c r="BL88" s="558"/>
      <c r="BM88" s="558"/>
      <c r="BN88" s="558"/>
      <c r="BO88" s="558"/>
      <c r="BP88" s="558"/>
      <c r="BQ88" s="558"/>
      <c r="BR88" s="558"/>
      <c r="BS88" s="558"/>
      <c r="BT88" s="563"/>
    </row>
    <row r="89" spans="1:72" s="2" customFormat="1" ht="12.75" x14ac:dyDescent="0.2">
      <c r="A89" s="422" t="s">
        <v>1914</v>
      </c>
      <c r="B89" s="422" t="s">
        <v>1774</v>
      </c>
      <c r="C89" s="404">
        <v>1</v>
      </c>
      <c r="D89" s="425">
        <v>1</v>
      </c>
      <c r="E89" s="405">
        <v>8100</v>
      </c>
      <c r="F89" s="558">
        <f t="shared" si="4"/>
        <v>97200</v>
      </c>
      <c r="G89" s="558"/>
      <c r="H89" s="558"/>
      <c r="I89" s="558"/>
      <c r="J89" s="558"/>
      <c r="K89" s="558"/>
      <c r="L89" s="558"/>
      <c r="M89" s="558"/>
      <c r="N89" s="559">
        <v>0</v>
      </c>
      <c r="O89" s="560"/>
      <c r="P89" s="560"/>
      <c r="Q89" s="560"/>
      <c r="R89" s="560"/>
      <c r="S89" s="560"/>
      <c r="T89" s="560"/>
      <c r="U89" s="561"/>
      <c r="V89" s="562">
        <f t="shared" si="7"/>
        <v>1350</v>
      </c>
      <c r="W89" s="562"/>
      <c r="X89" s="562"/>
      <c r="Y89" s="562"/>
      <c r="Z89" s="562"/>
      <c r="AA89" s="562"/>
      <c r="AB89" s="562"/>
      <c r="AC89" s="562"/>
      <c r="AD89" s="562">
        <f t="shared" si="5"/>
        <v>13500</v>
      </c>
      <c r="AE89" s="562"/>
      <c r="AF89" s="562"/>
      <c r="AG89" s="562"/>
      <c r="AH89" s="562"/>
      <c r="AI89" s="562"/>
      <c r="AJ89" s="562"/>
      <c r="AK89" s="562"/>
      <c r="AL89" s="571">
        <v>0</v>
      </c>
      <c r="AM89" s="571"/>
      <c r="AN89" s="571"/>
      <c r="AO89" s="571"/>
      <c r="AP89" s="571"/>
      <c r="AQ89" s="571"/>
      <c r="AR89" s="571"/>
      <c r="AS89" s="571"/>
      <c r="AT89" s="571">
        <v>0</v>
      </c>
      <c r="AU89" s="571"/>
      <c r="AV89" s="571"/>
      <c r="AW89" s="571"/>
      <c r="AX89" s="571"/>
      <c r="AY89" s="571"/>
      <c r="AZ89" s="571"/>
      <c r="BA89" s="571"/>
      <c r="BB89" s="571"/>
      <c r="BC89" s="571">
        <v>0</v>
      </c>
      <c r="BD89" s="571"/>
      <c r="BE89" s="571"/>
      <c r="BF89" s="571"/>
      <c r="BG89" s="571"/>
      <c r="BH89" s="571"/>
      <c r="BI89" s="571"/>
      <c r="BJ89" s="571"/>
      <c r="BK89" s="558">
        <f t="shared" si="6"/>
        <v>112050</v>
      </c>
      <c r="BL89" s="558"/>
      <c r="BM89" s="558"/>
      <c r="BN89" s="558"/>
      <c r="BO89" s="558"/>
      <c r="BP89" s="558"/>
      <c r="BQ89" s="558"/>
      <c r="BR89" s="558"/>
      <c r="BS89" s="558"/>
      <c r="BT89" s="563"/>
    </row>
    <row r="90" spans="1:72" s="2" customFormat="1" ht="18" customHeight="1" x14ac:dyDescent="0.2">
      <c r="A90" s="422" t="s">
        <v>1914</v>
      </c>
      <c r="B90" s="422" t="s">
        <v>1750</v>
      </c>
      <c r="C90" s="404">
        <v>1</v>
      </c>
      <c r="D90" s="425">
        <v>1</v>
      </c>
      <c r="E90" s="405">
        <v>8100</v>
      </c>
      <c r="F90" s="558">
        <f t="shared" si="4"/>
        <v>97200</v>
      </c>
      <c r="G90" s="558"/>
      <c r="H90" s="558"/>
      <c r="I90" s="558"/>
      <c r="J90" s="558"/>
      <c r="K90" s="558"/>
      <c r="L90" s="558"/>
      <c r="M90" s="558"/>
      <c r="N90" s="559">
        <v>0</v>
      </c>
      <c r="O90" s="560"/>
      <c r="P90" s="560"/>
      <c r="Q90" s="560"/>
      <c r="R90" s="560"/>
      <c r="S90" s="560"/>
      <c r="T90" s="560"/>
      <c r="U90" s="561"/>
      <c r="V90" s="562">
        <f t="shared" si="7"/>
        <v>1350</v>
      </c>
      <c r="W90" s="562"/>
      <c r="X90" s="562"/>
      <c r="Y90" s="562"/>
      <c r="Z90" s="562"/>
      <c r="AA90" s="562"/>
      <c r="AB90" s="562"/>
      <c r="AC90" s="562"/>
      <c r="AD90" s="562">
        <f t="shared" si="5"/>
        <v>13500</v>
      </c>
      <c r="AE90" s="562"/>
      <c r="AF90" s="562"/>
      <c r="AG90" s="562"/>
      <c r="AH90" s="562"/>
      <c r="AI90" s="562"/>
      <c r="AJ90" s="562"/>
      <c r="AK90" s="562"/>
      <c r="AL90" s="562">
        <v>0</v>
      </c>
      <c r="AM90" s="562"/>
      <c r="AN90" s="562"/>
      <c r="AO90" s="562"/>
      <c r="AP90" s="562"/>
      <c r="AQ90" s="562"/>
      <c r="AR90" s="562"/>
      <c r="AS90" s="562"/>
      <c r="AT90" s="562">
        <v>0</v>
      </c>
      <c r="AU90" s="562"/>
      <c r="AV90" s="562"/>
      <c r="AW90" s="562"/>
      <c r="AX90" s="562"/>
      <c r="AY90" s="562"/>
      <c r="AZ90" s="562"/>
      <c r="BA90" s="562"/>
      <c r="BB90" s="562"/>
      <c r="BC90" s="562">
        <v>0</v>
      </c>
      <c r="BD90" s="562"/>
      <c r="BE90" s="562"/>
      <c r="BF90" s="562"/>
      <c r="BG90" s="562"/>
      <c r="BH90" s="562"/>
      <c r="BI90" s="562"/>
      <c r="BJ90" s="562"/>
      <c r="BK90" s="558">
        <f t="shared" si="6"/>
        <v>112050</v>
      </c>
      <c r="BL90" s="558"/>
      <c r="BM90" s="558"/>
      <c r="BN90" s="558"/>
      <c r="BO90" s="558"/>
      <c r="BP90" s="558"/>
      <c r="BQ90" s="558"/>
      <c r="BR90" s="558"/>
      <c r="BS90" s="558"/>
      <c r="BT90" s="563"/>
    </row>
    <row r="91" spans="1:72" s="2" customFormat="1" ht="18" customHeight="1" x14ac:dyDescent="0.2">
      <c r="A91" s="422" t="s">
        <v>1915</v>
      </c>
      <c r="B91" s="422" t="s">
        <v>1754</v>
      </c>
      <c r="C91" s="404">
        <v>1</v>
      </c>
      <c r="D91" s="425">
        <v>2</v>
      </c>
      <c r="E91" s="405">
        <v>16400</v>
      </c>
      <c r="F91" s="558">
        <f t="shared" si="4"/>
        <v>196800</v>
      </c>
      <c r="G91" s="558"/>
      <c r="H91" s="558"/>
      <c r="I91" s="558"/>
      <c r="J91" s="558"/>
      <c r="K91" s="558"/>
      <c r="L91" s="558"/>
      <c r="M91" s="558"/>
      <c r="N91" s="559">
        <v>0</v>
      </c>
      <c r="O91" s="560"/>
      <c r="P91" s="560"/>
      <c r="Q91" s="560"/>
      <c r="R91" s="560"/>
      <c r="S91" s="560"/>
      <c r="T91" s="560"/>
      <c r="U91" s="561"/>
      <c r="V91" s="562">
        <f t="shared" si="7"/>
        <v>2733.333333333333</v>
      </c>
      <c r="W91" s="562"/>
      <c r="X91" s="562"/>
      <c r="Y91" s="562"/>
      <c r="Z91" s="562"/>
      <c r="AA91" s="562"/>
      <c r="AB91" s="562"/>
      <c r="AC91" s="562"/>
      <c r="AD91" s="562">
        <f t="shared" si="5"/>
        <v>27333.333333333332</v>
      </c>
      <c r="AE91" s="562"/>
      <c r="AF91" s="562"/>
      <c r="AG91" s="562"/>
      <c r="AH91" s="562"/>
      <c r="AI91" s="562"/>
      <c r="AJ91" s="562"/>
      <c r="AK91" s="562"/>
      <c r="AL91" s="562">
        <v>0</v>
      </c>
      <c r="AM91" s="562"/>
      <c r="AN91" s="562"/>
      <c r="AO91" s="562"/>
      <c r="AP91" s="562"/>
      <c r="AQ91" s="562"/>
      <c r="AR91" s="562"/>
      <c r="AS91" s="562"/>
      <c r="AT91" s="562">
        <v>0</v>
      </c>
      <c r="AU91" s="562"/>
      <c r="AV91" s="562"/>
      <c r="AW91" s="562"/>
      <c r="AX91" s="562"/>
      <c r="AY91" s="562"/>
      <c r="AZ91" s="562"/>
      <c r="BA91" s="562"/>
      <c r="BB91" s="562"/>
      <c r="BC91" s="562">
        <v>0</v>
      </c>
      <c r="BD91" s="562"/>
      <c r="BE91" s="562"/>
      <c r="BF91" s="562"/>
      <c r="BG91" s="562"/>
      <c r="BH91" s="562"/>
      <c r="BI91" s="562"/>
      <c r="BJ91" s="562"/>
      <c r="BK91" s="558">
        <f t="shared" si="6"/>
        <v>226866.66666666669</v>
      </c>
      <c r="BL91" s="558"/>
      <c r="BM91" s="558"/>
      <c r="BN91" s="558"/>
      <c r="BO91" s="558"/>
      <c r="BP91" s="558"/>
      <c r="BQ91" s="558"/>
      <c r="BR91" s="558"/>
      <c r="BS91" s="558"/>
      <c r="BT91" s="563"/>
    </row>
    <row r="92" spans="1:72" s="2" customFormat="1" ht="18" customHeight="1" x14ac:dyDescent="0.2">
      <c r="A92" s="422" t="s">
        <v>1916</v>
      </c>
      <c r="B92" s="422" t="s">
        <v>1775</v>
      </c>
      <c r="C92" s="404">
        <v>1</v>
      </c>
      <c r="D92" s="425">
        <v>1</v>
      </c>
      <c r="E92" s="405">
        <v>8325</v>
      </c>
      <c r="F92" s="558">
        <f t="shared" si="4"/>
        <v>99900</v>
      </c>
      <c r="G92" s="558"/>
      <c r="H92" s="558"/>
      <c r="I92" s="558"/>
      <c r="J92" s="558"/>
      <c r="K92" s="558"/>
      <c r="L92" s="558"/>
      <c r="M92" s="558"/>
      <c r="N92" s="559">
        <v>0</v>
      </c>
      <c r="O92" s="560"/>
      <c r="P92" s="560"/>
      <c r="Q92" s="560"/>
      <c r="R92" s="560"/>
      <c r="S92" s="560"/>
      <c r="T92" s="560"/>
      <c r="U92" s="561"/>
      <c r="V92" s="562">
        <f t="shared" si="7"/>
        <v>1387.5</v>
      </c>
      <c r="W92" s="562"/>
      <c r="X92" s="562"/>
      <c r="Y92" s="562"/>
      <c r="Z92" s="562"/>
      <c r="AA92" s="562"/>
      <c r="AB92" s="562"/>
      <c r="AC92" s="562"/>
      <c r="AD92" s="562">
        <f t="shared" si="5"/>
        <v>13875</v>
      </c>
      <c r="AE92" s="562"/>
      <c r="AF92" s="562"/>
      <c r="AG92" s="562"/>
      <c r="AH92" s="562"/>
      <c r="AI92" s="562"/>
      <c r="AJ92" s="562"/>
      <c r="AK92" s="562"/>
      <c r="AL92" s="562">
        <v>0</v>
      </c>
      <c r="AM92" s="562"/>
      <c r="AN92" s="562"/>
      <c r="AO92" s="562"/>
      <c r="AP92" s="562"/>
      <c r="AQ92" s="562"/>
      <c r="AR92" s="562"/>
      <c r="AS92" s="562"/>
      <c r="AT92" s="562">
        <v>0</v>
      </c>
      <c r="AU92" s="562"/>
      <c r="AV92" s="562"/>
      <c r="AW92" s="562"/>
      <c r="AX92" s="562"/>
      <c r="AY92" s="562"/>
      <c r="AZ92" s="562"/>
      <c r="BA92" s="562"/>
      <c r="BB92" s="562"/>
      <c r="BC92" s="562">
        <v>0</v>
      </c>
      <c r="BD92" s="562"/>
      <c r="BE92" s="562"/>
      <c r="BF92" s="562"/>
      <c r="BG92" s="562"/>
      <c r="BH92" s="562"/>
      <c r="BI92" s="562"/>
      <c r="BJ92" s="562"/>
      <c r="BK92" s="558">
        <f t="shared" si="6"/>
        <v>115162.5</v>
      </c>
      <c r="BL92" s="558"/>
      <c r="BM92" s="558"/>
      <c r="BN92" s="558"/>
      <c r="BO92" s="558"/>
      <c r="BP92" s="558"/>
      <c r="BQ92" s="558"/>
      <c r="BR92" s="558"/>
      <c r="BS92" s="558"/>
      <c r="BT92" s="563"/>
    </row>
    <row r="93" spans="1:72" s="2" customFormat="1" ht="18" customHeight="1" x14ac:dyDescent="0.2">
      <c r="A93" s="422" t="s">
        <v>1916</v>
      </c>
      <c r="B93" s="422" t="s">
        <v>1770</v>
      </c>
      <c r="C93" s="404">
        <v>1</v>
      </c>
      <c r="D93" s="425">
        <v>1</v>
      </c>
      <c r="E93" s="405">
        <v>8325</v>
      </c>
      <c r="F93" s="558">
        <f t="shared" si="4"/>
        <v>99900</v>
      </c>
      <c r="G93" s="558"/>
      <c r="H93" s="558"/>
      <c r="I93" s="558"/>
      <c r="J93" s="558"/>
      <c r="K93" s="558"/>
      <c r="L93" s="558"/>
      <c r="M93" s="558"/>
      <c r="N93" s="559">
        <v>0</v>
      </c>
      <c r="O93" s="560"/>
      <c r="P93" s="560"/>
      <c r="Q93" s="560"/>
      <c r="R93" s="560"/>
      <c r="S93" s="560"/>
      <c r="T93" s="560"/>
      <c r="U93" s="561"/>
      <c r="V93" s="562">
        <f t="shared" si="7"/>
        <v>1387.5</v>
      </c>
      <c r="W93" s="562"/>
      <c r="X93" s="562"/>
      <c r="Y93" s="562"/>
      <c r="Z93" s="562"/>
      <c r="AA93" s="562"/>
      <c r="AB93" s="562"/>
      <c r="AC93" s="562"/>
      <c r="AD93" s="562">
        <f t="shared" si="5"/>
        <v>13875</v>
      </c>
      <c r="AE93" s="562"/>
      <c r="AF93" s="562"/>
      <c r="AG93" s="562"/>
      <c r="AH93" s="562"/>
      <c r="AI93" s="562"/>
      <c r="AJ93" s="562"/>
      <c r="AK93" s="562"/>
      <c r="AL93" s="562">
        <v>0</v>
      </c>
      <c r="AM93" s="562"/>
      <c r="AN93" s="562"/>
      <c r="AO93" s="562"/>
      <c r="AP93" s="562"/>
      <c r="AQ93" s="562"/>
      <c r="AR93" s="562"/>
      <c r="AS93" s="562"/>
      <c r="AT93" s="562">
        <v>0</v>
      </c>
      <c r="AU93" s="562"/>
      <c r="AV93" s="562"/>
      <c r="AW93" s="562"/>
      <c r="AX93" s="562"/>
      <c r="AY93" s="562"/>
      <c r="AZ93" s="562"/>
      <c r="BA93" s="562"/>
      <c r="BB93" s="562"/>
      <c r="BC93" s="562">
        <v>0</v>
      </c>
      <c r="BD93" s="562"/>
      <c r="BE93" s="562"/>
      <c r="BF93" s="562"/>
      <c r="BG93" s="562"/>
      <c r="BH93" s="562"/>
      <c r="BI93" s="562"/>
      <c r="BJ93" s="562"/>
      <c r="BK93" s="558">
        <f t="shared" si="6"/>
        <v>115162.5</v>
      </c>
      <c r="BL93" s="558"/>
      <c r="BM93" s="558"/>
      <c r="BN93" s="558"/>
      <c r="BO93" s="558"/>
      <c r="BP93" s="558"/>
      <c r="BQ93" s="558"/>
      <c r="BR93" s="558"/>
      <c r="BS93" s="558"/>
      <c r="BT93" s="563"/>
    </row>
    <row r="94" spans="1:72" s="2" customFormat="1" ht="18" customHeight="1" x14ac:dyDescent="0.2">
      <c r="A94" s="422" t="s">
        <v>1916</v>
      </c>
      <c r="B94" s="422" t="s">
        <v>1748</v>
      </c>
      <c r="C94" s="404">
        <v>1</v>
      </c>
      <c r="D94" s="425">
        <v>1</v>
      </c>
      <c r="E94" s="405">
        <v>8325</v>
      </c>
      <c r="F94" s="558">
        <f t="shared" si="4"/>
        <v>99900</v>
      </c>
      <c r="G94" s="558"/>
      <c r="H94" s="558"/>
      <c r="I94" s="558"/>
      <c r="J94" s="558"/>
      <c r="K94" s="558"/>
      <c r="L94" s="558"/>
      <c r="M94" s="558"/>
      <c r="N94" s="559">
        <v>0</v>
      </c>
      <c r="O94" s="560"/>
      <c r="P94" s="560"/>
      <c r="Q94" s="560"/>
      <c r="R94" s="560"/>
      <c r="S94" s="560"/>
      <c r="T94" s="560"/>
      <c r="U94" s="561"/>
      <c r="V94" s="562">
        <f t="shared" si="7"/>
        <v>1387.5</v>
      </c>
      <c r="W94" s="562"/>
      <c r="X94" s="562"/>
      <c r="Y94" s="562"/>
      <c r="Z94" s="562"/>
      <c r="AA94" s="562"/>
      <c r="AB94" s="562"/>
      <c r="AC94" s="562"/>
      <c r="AD94" s="562">
        <f t="shared" si="5"/>
        <v>13875</v>
      </c>
      <c r="AE94" s="562"/>
      <c r="AF94" s="562"/>
      <c r="AG94" s="562"/>
      <c r="AH94" s="562"/>
      <c r="AI94" s="562"/>
      <c r="AJ94" s="562"/>
      <c r="AK94" s="562"/>
      <c r="AL94" s="562">
        <v>0</v>
      </c>
      <c r="AM94" s="562"/>
      <c r="AN94" s="562"/>
      <c r="AO94" s="562"/>
      <c r="AP94" s="562"/>
      <c r="AQ94" s="562"/>
      <c r="AR94" s="562"/>
      <c r="AS94" s="562"/>
      <c r="AT94" s="562">
        <v>0</v>
      </c>
      <c r="AU94" s="562"/>
      <c r="AV94" s="562"/>
      <c r="AW94" s="562"/>
      <c r="AX94" s="562"/>
      <c r="AY94" s="562"/>
      <c r="AZ94" s="562"/>
      <c r="BA94" s="562"/>
      <c r="BB94" s="562"/>
      <c r="BC94" s="562">
        <v>0</v>
      </c>
      <c r="BD94" s="562"/>
      <c r="BE94" s="562"/>
      <c r="BF94" s="562"/>
      <c r="BG94" s="562"/>
      <c r="BH94" s="562"/>
      <c r="BI94" s="562"/>
      <c r="BJ94" s="562"/>
      <c r="BK94" s="558">
        <f t="shared" si="6"/>
        <v>115162.5</v>
      </c>
      <c r="BL94" s="558"/>
      <c r="BM94" s="558"/>
      <c r="BN94" s="558"/>
      <c r="BO94" s="558"/>
      <c r="BP94" s="558"/>
      <c r="BQ94" s="558"/>
      <c r="BR94" s="558"/>
      <c r="BS94" s="558"/>
      <c r="BT94" s="563"/>
    </row>
    <row r="95" spans="1:72" s="2" customFormat="1" ht="18" customHeight="1" x14ac:dyDescent="0.2">
      <c r="A95" s="422" t="s">
        <v>1917</v>
      </c>
      <c r="B95" s="422" t="s">
        <v>1758</v>
      </c>
      <c r="C95" s="404">
        <v>1</v>
      </c>
      <c r="D95" s="425">
        <v>1</v>
      </c>
      <c r="E95" s="405">
        <v>8325</v>
      </c>
      <c r="F95" s="558">
        <f t="shared" si="4"/>
        <v>99900</v>
      </c>
      <c r="G95" s="558"/>
      <c r="H95" s="558"/>
      <c r="I95" s="558"/>
      <c r="J95" s="558"/>
      <c r="K95" s="558"/>
      <c r="L95" s="558"/>
      <c r="M95" s="558"/>
      <c r="N95" s="559">
        <v>0</v>
      </c>
      <c r="O95" s="560"/>
      <c r="P95" s="560"/>
      <c r="Q95" s="560"/>
      <c r="R95" s="560"/>
      <c r="S95" s="560"/>
      <c r="T95" s="560"/>
      <c r="U95" s="561"/>
      <c r="V95" s="562">
        <f t="shared" si="7"/>
        <v>1387.5</v>
      </c>
      <c r="W95" s="562"/>
      <c r="X95" s="562"/>
      <c r="Y95" s="562"/>
      <c r="Z95" s="562"/>
      <c r="AA95" s="562"/>
      <c r="AB95" s="562"/>
      <c r="AC95" s="562"/>
      <c r="AD95" s="562">
        <f t="shared" si="5"/>
        <v>13875</v>
      </c>
      <c r="AE95" s="562"/>
      <c r="AF95" s="562"/>
      <c r="AG95" s="562"/>
      <c r="AH95" s="562"/>
      <c r="AI95" s="562"/>
      <c r="AJ95" s="562"/>
      <c r="AK95" s="562"/>
      <c r="AL95" s="562">
        <v>0</v>
      </c>
      <c r="AM95" s="562"/>
      <c r="AN95" s="562"/>
      <c r="AO95" s="562"/>
      <c r="AP95" s="562"/>
      <c r="AQ95" s="562"/>
      <c r="AR95" s="562"/>
      <c r="AS95" s="562"/>
      <c r="AT95" s="562">
        <v>0</v>
      </c>
      <c r="AU95" s="562"/>
      <c r="AV95" s="562"/>
      <c r="AW95" s="562"/>
      <c r="AX95" s="562"/>
      <c r="AY95" s="562"/>
      <c r="AZ95" s="562"/>
      <c r="BA95" s="562"/>
      <c r="BB95" s="562"/>
      <c r="BC95" s="562">
        <v>0</v>
      </c>
      <c r="BD95" s="562"/>
      <c r="BE95" s="562"/>
      <c r="BF95" s="562"/>
      <c r="BG95" s="562"/>
      <c r="BH95" s="562"/>
      <c r="BI95" s="562"/>
      <c r="BJ95" s="562"/>
      <c r="BK95" s="558">
        <f t="shared" si="6"/>
        <v>115162.5</v>
      </c>
      <c r="BL95" s="558"/>
      <c r="BM95" s="558"/>
      <c r="BN95" s="558"/>
      <c r="BO95" s="558"/>
      <c r="BP95" s="558"/>
      <c r="BQ95" s="558"/>
      <c r="BR95" s="558"/>
      <c r="BS95" s="558"/>
      <c r="BT95" s="563"/>
    </row>
    <row r="96" spans="1:72" s="2" customFormat="1" ht="26.25" customHeight="1" x14ac:dyDescent="0.2">
      <c r="A96" s="422" t="s">
        <v>1918</v>
      </c>
      <c r="B96" s="422" t="s">
        <v>2016</v>
      </c>
      <c r="C96" s="404">
        <v>1</v>
      </c>
      <c r="D96" s="425">
        <v>2</v>
      </c>
      <c r="E96" s="405">
        <v>16650</v>
      </c>
      <c r="F96" s="558">
        <f t="shared" si="4"/>
        <v>199800</v>
      </c>
      <c r="G96" s="558"/>
      <c r="H96" s="558"/>
      <c r="I96" s="558"/>
      <c r="J96" s="558"/>
      <c r="K96" s="558"/>
      <c r="L96" s="558"/>
      <c r="M96" s="558"/>
      <c r="N96" s="559">
        <v>0</v>
      </c>
      <c r="O96" s="560"/>
      <c r="P96" s="560"/>
      <c r="Q96" s="560"/>
      <c r="R96" s="560"/>
      <c r="S96" s="560"/>
      <c r="T96" s="560"/>
      <c r="U96" s="561"/>
      <c r="V96" s="562">
        <f t="shared" si="7"/>
        <v>2775</v>
      </c>
      <c r="W96" s="562"/>
      <c r="X96" s="562"/>
      <c r="Y96" s="562"/>
      <c r="Z96" s="562"/>
      <c r="AA96" s="562"/>
      <c r="AB96" s="562"/>
      <c r="AC96" s="562"/>
      <c r="AD96" s="562">
        <f t="shared" si="5"/>
        <v>27750</v>
      </c>
      <c r="AE96" s="562"/>
      <c r="AF96" s="562"/>
      <c r="AG96" s="562"/>
      <c r="AH96" s="562"/>
      <c r="AI96" s="562"/>
      <c r="AJ96" s="562"/>
      <c r="AK96" s="562"/>
      <c r="AL96" s="562">
        <v>0</v>
      </c>
      <c r="AM96" s="562"/>
      <c r="AN96" s="562"/>
      <c r="AO96" s="562"/>
      <c r="AP96" s="562"/>
      <c r="AQ96" s="562"/>
      <c r="AR96" s="562"/>
      <c r="AS96" s="562"/>
      <c r="AT96" s="562">
        <v>0</v>
      </c>
      <c r="AU96" s="562"/>
      <c r="AV96" s="562"/>
      <c r="AW96" s="562"/>
      <c r="AX96" s="562"/>
      <c r="AY96" s="562"/>
      <c r="AZ96" s="562"/>
      <c r="BA96" s="562"/>
      <c r="BB96" s="562"/>
      <c r="BC96" s="562">
        <v>0</v>
      </c>
      <c r="BD96" s="562"/>
      <c r="BE96" s="562"/>
      <c r="BF96" s="562"/>
      <c r="BG96" s="562"/>
      <c r="BH96" s="562"/>
      <c r="BI96" s="562"/>
      <c r="BJ96" s="562"/>
      <c r="BK96" s="558">
        <f t="shared" si="6"/>
        <v>230325</v>
      </c>
      <c r="BL96" s="558"/>
      <c r="BM96" s="558"/>
      <c r="BN96" s="558"/>
      <c r="BO96" s="558"/>
      <c r="BP96" s="558"/>
      <c r="BQ96" s="558"/>
      <c r="BR96" s="558"/>
      <c r="BS96" s="558"/>
      <c r="BT96" s="563"/>
    </row>
    <row r="97" spans="1:72" s="2" customFormat="1" ht="18" customHeight="1" x14ac:dyDescent="0.2">
      <c r="A97" s="422" t="s">
        <v>1919</v>
      </c>
      <c r="B97" s="422" t="s">
        <v>1762</v>
      </c>
      <c r="C97" s="404">
        <v>1</v>
      </c>
      <c r="D97" s="425">
        <v>2</v>
      </c>
      <c r="E97" s="405">
        <v>16650</v>
      </c>
      <c r="F97" s="558">
        <f t="shared" si="4"/>
        <v>199800</v>
      </c>
      <c r="G97" s="558"/>
      <c r="H97" s="558"/>
      <c r="I97" s="558"/>
      <c r="J97" s="558"/>
      <c r="K97" s="558"/>
      <c r="L97" s="558"/>
      <c r="M97" s="558"/>
      <c r="N97" s="559">
        <v>0</v>
      </c>
      <c r="O97" s="560"/>
      <c r="P97" s="560"/>
      <c r="Q97" s="560"/>
      <c r="R97" s="560"/>
      <c r="S97" s="560"/>
      <c r="T97" s="560"/>
      <c r="U97" s="561"/>
      <c r="V97" s="562">
        <f t="shared" si="7"/>
        <v>2775</v>
      </c>
      <c r="W97" s="562"/>
      <c r="X97" s="562"/>
      <c r="Y97" s="562"/>
      <c r="Z97" s="562"/>
      <c r="AA97" s="562"/>
      <c r="AB97" s="562"/>
      <c r="AC97" s="562"/>
      <c r="AD97" s="562">
        <f t="shared" si="5"/>
        <v>27750</v>
      </c>
      <c r="AE97" s="562"/>
      <c r="AF97" s="562"/>
      <c r="AG97" s="562"/>
      <c r="AH97" s="562"/>
      <c r="AI97" s="562"/>
      <c r="AJ97" s="562"/>
      <c r="AK97" s="562"/>
      <c r="AL97" s="562">
        <v>0</v>
      </c>
      <c r="AM97" s="562"/>
      <c r="AN97" s="562"/>
      <c r="AO97" s="562"/>
      <c r="AP97" s="562"/>
      <c r="AQ97" s="562"/>
      <c r="AR97" s="562"/>
      <c r="AS97" s="562"/>
      <c r="AT97" s="562">
        <v>0</v>
      </c>
      <c r="AU97" s="562"/>
      <c r="AV97" s="562"/>
      <c r="AW97" s="562"/>
      <c r="AX97" s="562"/>
      <c r="AY97" s="562"/>
      <c r="AZ97" s="562"/>
      <c r="BA97" s="562"/>
      <c r="BB97" s="562"/>
      <c r="BC97" s="562">
        <v>0</v>
      </c>
      <c r="BD97" s="562"/>
      <c r="BE97" s="562"/>
      <c r="BF97" s="562"/>
      <c r="BG97" s="562"/>
      <c r="BH97" s="562"/>
      <c r="BI97" s="562"/>
      <c r="BJ97" s="562"/>
      <c r="BK97" s="558">
        <f t="shared" si="6"/>
        <v>230325</v>
      </c>
      <c r="BL97" s="558"/>
      <c r="BM97" s="558"/>
      <c r="BN97" s="558"/>
      <c r="BO97" s="558"/>
      <c r="BP97" s="558"/>
      <c r="BQ97" s="558"/>
      <c r="BR97" s="558"/>
      <c r="BS97" s="558"/>
      <c r="BT97" s="563"/>
    </row>
    <row r="98" spans="1:72" s="2" customFormat="1" ht="12.75" x14ac:dyDescent="0.2">
      <c r="A98" s="422" t="s">
        <v>1920</v>
      </c>
      <c r="B98" s="422" t="s">
        <v>1776</v>
      </c>
      <c r="C98" s="404">
        <v>1</v>
      </c>
      <c r="D98" s="425">
        <v>1</v>
      </c>
      <c r="E98" s="405">
        <v>8400</v>
      </c>
      <c r="F98" s="558">
        <f t="shared" si="4"/>
        <v>100800</v>
      </c>
      <c r="G98" s="558"/>
      <c r="H98" s="558"/>
      <c r="I98" s="558"/>
      <c r="J98" s="558"/>
      <c r="K98" s="558"/>
      <c r="L98" s="558"/>
      <c r="M98" s="558"/>
      <c r="N98" s="559">
        <v>0</v>
      </c>
      <c r="O98" s="560"/>
      <c r="P98" s="560"/>
      <c r="Q98" s="560"/>
      <c r="R98" s="560"/>
      <c r="S98" s="560"/>
      <c r="T98" s="560"/>
      <c r="U98" s="561"/>
      <c r="V98" s="562">
        <f t="shared" si="7"/>
        <v>1400</v>
      </c>
      <c r="W98" s="562"/>
      <c r="X98" s="562"/>
      <c r="Y98" s="562"/>
      <c r="Z98" s="562"/>
      <c r="AA98" s="562"/>
      <c r="AB98" s="562"/>
      <c r="AC98" s="562"/>
      <c r="AD98" s="562">
        <f t="shared" si="5"/>
        <v>14000</v>
      </c>
      <c r="AE98" s="562"/>
      <c r="AF98" s="562"/>
      <c r="AG98" s="562"/>
      <c r="AH98" s="562"/>
      <c r="AI98" s="562"/>
      <c r="AJ98" s="562"/>
      <c r="AK98" s="562"/>
      <c r="AL98" s="562">
        <v>0</v>
      </c>
      <c r="AM98" s="562"/>
      <c r="AN98" s="562"/>
      <c r="AO98" s="562"/>
      <c r="AP98" s="562"/>
      <c r="AQ98" s="562"/>
      <c r="AR98" s="562"/>
      <c r="AS98" s="562"/>
      <c r="AT98" s="562">
        <v>0</v>
      </c>
      <c r="AU98" s="562"/>
      <c r="AV98" s="562"/>
      <c r="AW98" s="562"/>
      <c r="AX98" s="562"/>
      <c r="AY98" s="562"/>
      <c r="AZ98" s="562"/>
      <c r="BA98" s="562"/>
      <c r="BB98" s="562"/>
      <c r="BC98" s="562">
        <v>0</v>
      </c>
      <c r="BD98" s="562"/>
      <c r="BE98" s="562"/>
      <c r="BF98" s="562"/>
      <c r="BG98" s="562"/>
      <c r="BH98" s="562"/>
      <c r="BI98" s="562"/>
      <c r="BJ98" s="562"/>
      <c r="BK98" s="558">
        <f t="shared" si="6"/>
        <v>116200</v>
      </c>
      <c r="BL98" s="558"/>
      <c r="BM98" s="558"/>
      <c r="BN98" s="558"/>
      <c r="BO98" s="558"/>
      <c r="BP98" s="558"/>
      <c r="BQ98" s="558"/>
      <c r="BR98" s="558"/>
      <c r="BS98" s="558"/>
      <c r="BT98" s="563"/>
    </row>
    <row r="99" spans="1:72" s="2" customFormat="1" ht="18" customHeight="1" x14ac:dyDescent="0.2">
      <c r="A99" s="422" t="s">
        <v>1920</v>
      </c>
      <c r="B99" s="422" t="s">
        <v>1772</v>
      </c>
      <c r="C99" s="404">
        <v>1</v>
      </c>
      <c r="D99" s="425">
        <v>1</v>
      </c>
      <c r="E99" s="405">
        <v>8400</v>
      </c>
      <c r="F99" s="558">
        <f t="shared" si="4"/>
        <v>100800</v>
      </c>
      <c r="G99" s="558"/>
      <c r="H99" s="558"/>
      <c r="I99" s="558"/>
      <c r="J99" s="558"/>
      <c r="K99" s="558"/>
      <c r="L99" s="558"/>
      <c r="M99" s="558"/>
      <c r="N99" s="559">
        <v>0</v>
      </c>
      <c r="O99" s="560"/>
      <c r="P99" s="560"/>
      <c r="Q99" s="560"/>
      <c r="R99" s="560"/>
      <c r="S99" s="560"/>
      <c r="T99" s="560"/>
      <c r="U99" s="561"/>
      <c r="V99" s="562">
        <f t="shared" si="7"/>
        <v>1400</v>
      </c>
      <c r="W99" s="562"/>
      <c r="X99" s="562"/>
      <c r="Y99" s="562"/>
      <c r="Z99" s="562"/>
      <c r="AA99" s="562"/>
      <c r="AB99" s="562"/>
      <c r="AC99" s="562"/>
      <c r="AD99" s="562">
        <f t="shared" si="5"/>
        <v>14000</v>
      </c>
      <c r="AE99" s="562"/>
      <c r="AF99" s="562"/>
      <c r="AG99" s="562"/>
      <c r="AH99" s="562"/>
      <c r="AI99" s="562"/>
      <c r="AJ99" s="562"/>
      <c r="AK99" s="562"/>
      <c r="AL99" s="562">
        <v>0</v>
      </c>
      <c r="AM99" s="562"/>
      <c r="AN99" s="562"/>
      <c r="AO99" s="562"/>
      <c r="AP99" s="562"/>
      <c r="AQ99" s="562"/>
      <c r="AR99" s="562"/>
      <c r="AS99" s="562"/>
      <c r="AT99" s="562">
        <v>0</v>
      </c>
      <c r="AU99" s="562"/>
      <c r="AV99" s="562"/>
      <c r="AW99" s="562"/>
      <c r="AX99" s="562"/>
      <c r="AY99" s="562"/>
      <c r="AZ99" s="562"/>
      <c r="BA99" s="562"/>
      <c r="BB99" s="562"/>
      <c r="BC99" s="562">
        <v>0</v>
      </c>
      <c r="BD99" s="562"/>
      <c r="BE99" s="562"/>
      <c r="BF99" s="562"/>
      <c r="BG99" s="562"/>
      <c r="BH99" s="562"/>
      <c r="BI99" s="562"/>
      <c r="BJ99" s="562"/>
      <c r="BK99" s="558">
        <f t="shared" si="6"/>
        <v>116200</v>
      </c>
      <c r="BL99" s="558"/>
      <c r="BM99" s="558"/>
      <c r="BN99" s="558"/>
      <c r="BO99" s="558"/>
      <c r="BP99" s="558"/>
      <c r="BQ99" s="558"/>
      <c r="BR99" s="558"/>
      <c r="BS99" s="558"/>
      <c r="BT99" s="563"/>
    </row>
    <row r="100" spans="1:72" s="2" customFormat="1" ht="18" customHeight="1" x14ac:dyDescent="0.2">
      <c r="A100" s="422" t="s">
        <v>1920</v>
      </c>
      <c r="B100" s="422" t="s">
        <v>2016</v>
      </c>
      <c r="C100" s="404">
        <v>1</v>
      </c>
      <c r="D100" s="425">
        <v>1</v>
      </c>
      <c r="E100" s="405">
        <v>8400</v>
      </c>
      <c r="F100" s="558">
        <f t="shared" si="4"/>
        <v>100800</v>
      </c>
      <c r="G100" s="558"/>
      <c r="H100" s="558"/>
      <c r="I100" s="558"/>
      <c r="J100" s="558"/>
      <c r="K100" s="558"/>
      <c r="L100" s="558"/>
      <c r="M100" s="558"/>
      <c r="N100" s="559">
        <v>0</v>
      </c>
      <c r="O100" s="560"/>
      <c r="P100" s="560"/>
      <c r="Q100" s="560"/>
      <c r="R100" s="560"/>
      <c r="S100" s="560"/>
      <c r="T100" s="560"/>
      <c r="U100" s="561"/>
      <c r="V100" s="562">
        <f t="shared" si="7"/>
        <v>1400</v>
      </c>
      <c r="W100" s="562"/>
      <c r="X100" s="562"/>
      <c r="Y100" s="562"/>
      <c r="Z100" s="562"/>
      <c r="AA100" s="562"/>
      <c r="AB100" s="562"/>
      <c r="AC100" s="562"/>
      <c r="AD100" s="562">
        <f t="shared" si="5"/>
        <v>14000</v>
      </c>
      <c r="AE100" s="562"/>
      <c r="AF100" s="562"/>
      <c r="AG100" s="562"/>
      <c r="AH100" s="562"/>
      <c r="AI100" s="562"/>
      <c r="AJ100" s="562"/>
      <c r="AK100" s="562"/>
      <c r="AL100" s="562">
        <v>0</v>
      </c>
      <c r="AM100" s="562"/>
      <c r="AN100" s="562"/>
      <c r="AO100" s="562"/>
      <c r="AP100" s="562"/>
      <c r="AQ100" s="562"/>
      <c r="AR100" s="562"/>
      <c r="AS100" s="562"/>
      <c r="AT100" s="562">
        <v>0</v>
      </c>
      <c r="AU100" s="562"/>
      <c r="AV100" s="562"/>
      <c r="AW100" s="562"/>
      <c r="AX100" s="562"/>
      <c r="AY100" s="562"/>
      <c r="AZ100" s="562"/>
      <c r="BA100" s="562"/>
      <c r="BB100" s="562"/>
      <c r="BC100" s="562">
        <v>0</v>
      </c>
      <c r="BD100" s="562"/>
      <c r="BE100" s="562"/>
      <c r="BF100" s="562"/>
      <c r="BG100" s="562"/>
      <c r="BH100" s="562"/>
      <c r="BI100" s="562"/>
      <c r="BJ100" s="562"/>
      <c r="BK100" s="558">
        <f t="shared" si="6"/>
        <v>116200</v>
      </c>
      <c r="BL100" s="558"/>
      <c r="BM100" s="558"/>
      <c r="BN100" s="558"/>
      <c r="BO100" s="558"/>
      <c r="BP100" s="558"/>
      <c r="BQ100" s="558"/>
      <c r="BR100" s="558"/>
      <c r="BS100" s="558"/>
      <c r="BT100" s="563"/>
    </row>
    <row r="101" spans="1:72" s="2" customFormat="1" ht="18" customHeight="1" x14ac:dyDescent="0.2">
      <c r="A101" s="422" t="s">
        <v>1920</v>
      </c>
      <c r="B101" s="422" t="s">
        <v>1760</v>
      </c>
      <c r="C101" s="404">
        <v>1</v>
      </c>
      <c r="D101" s="425">
        <v>1</v>
      </c>
      <c r="E101" s="405">
        <v>8400</v>
      </c>
      <c r="F101" s="558">
        <f t="shared" si="4"/>
        <v>100800</v>
      </c>
      <c r="G101" s="558"/>
      <c r="H101" s="558"/>
      <c r="I101" s="558"/>
      <c r="J101" s="558"/>
      <c r="K101" s="558"/>
      <c r="L101" s="558"/>
      <c r="M101" s="558"/>
      <c r="N101" s="559">
        <v>0</v>
      </c>
      <c r="O101" s="560"/>
      <c r="P101" s="560"/>
      <c r="Q101" s="560"/>
      <c r="R101" s="560"/>
      <c r="S101" s="560"/>
      <c r="T101" s="560"/>
      <c r="U101" s="561"/>
      <c r="V101" s="562">
        <f t="shared" si="7"/>
        <v>1400</v>
      </c>
      <c r="W101" s="562"/>
      <c r="X101" s="562"/>
      <c r="Y101" s="562"/>
      <c r="Z101" s="562"/>
      <c r="AA101" s="562"/>
      <c r="AB101" s="562"/>
      <c r="AC101" s="562"/>
      <c r="AD101" s="562">
        <f t="shared" si="5"/>
        <v>14000</v>
      </c>
      <c r="AE101" s="562"/>
      <c r="AF101" s="562"/>
      <c r="AG101" s="562"/>
      <c r="AH101" s="562"/>
      <c r="AI101" s="562"/>
      <c r="AJ101" s="562"/>
      <c r="AK101" s="562"/>
      <c r="AL101" s="562">
        <v>0</v>
      </c>
      <c r="AM101" s="562"/>
      <c r="AN101" s="562"/>
      <c r="AO101" s="562"/>
      <c r="AP101" s="562"/>
      <c r="AQ101" s="562"/>
      <c r="AR101" s="562"/>
      <c r="AS101" s="562"/>
      <c r="AT101" s="562">
        <v>0</v>
      </c>
      <c r="AU101" s="562"/>
      <c r="AV101" s="562"/>
      <c r="AW101" s="562"/>
      <c r="AX101" s="562"/>
      <c r="AY101" s="562"/>
      <c r="AZ101" s="562"/>
      <c r="BA101" s="562"/>
      <c r="BB101" s="562"/>
      <c r="BC101" s="562">
        <v>0</v>
      </c>
      <c r="BD101" s="562"/>
      <c r="BE101" s="562"/>
      <c r="BF101" s="562"/>
      <c r="BG101" s="562"/>
      <c r="BH101" s="562"/>
      <c r="BI101" s="562"/>
      <c r="BJ101" s="562"/>
      <c r="BK101" s="558">
        <f t="shared" si="6"/>
        <v>116200</v>
      </c>
      <c r="BL101" s="558"/>
      <c r="BM101" s="558"/>
      <c r="BN101" s="558"/>
      <c r="BO101" s="558"/>
      <c r="BP101" s="558"/>
      <c r="BQ101" s="558"/>
      <c r="BR101" s="558"/>
      <c r="BS101" s="558"/>
      <c r="BT101" s="563"/>
    </row>
    <row r="102" spans="1:72" s="2" customFormat="1" ht="18" customHeight="1" x14ac:dyDescent="0.2">
      <c r="A102" s="422" t="s">
        <v>1921</v>
      </c>
      <c r="B102" s="422" t="s">
        <v>1752</v>
      </c>
      <c r="C102" s="404">
        <v>1</v>
      </c>
      <c r="D102" s="425">
        <v>2</v>
      </c>
      <c r="E102" s="405">
        <v>16800</v>
      </c>
      <c r="F102" s="558">
        <f t="shared" si="4"/>
        <v>201600</v>
      </c>
      <c r="G102" s="558"/>
      <c r="H102" s="558"/>
      <c r="I102" s="558"/>
      <c r="J102" s="558"/>
      <c r="K102" s="558"/>
      <c r="L102" s="558"/>
      <c r="M102" s="558"/>
      <c r="N102" s="559">
        <v>0</v>
      </c>
      <c r="O102" s="560"/>
      <c r="P102" s="560"/>
      <c r="Q102" s="560"/>
      <c r="R102" s="560"/>
      <c r="S102" s="560"/>
      <c r="T102" s="560"/>
      <c r="U102" s="561"/>
      <c r="V102" s="562">
        <f t="shared" si="7"/>
        <v>2800</v>
      </c>
      <c r="W102" s="562"/>
      <c r="X102" s="562"/>
      <c r="Y102" s="562"/>
      <c r="Z102" s="562"/>
      <c r="AA102" s="562"/>
      <c r="AB102" s="562"/>
      <c r="AC102" s="562"/>
      <c r="AD102" s="562">
        <f t="shared" si="5"/>
        <v>28000</v>
      </c>
      <c r="AE102" s="562"/>
      <c r="AF102" s="562"/>
      <c r="AG102" s="562"/>
      <c r="AH102" s="562"/>
      <c r="AI102" s="562"/>
      <c r="AJ102" s="562"/>
      <c r="AK102" s="562"/>
      <c r="AL102" s="559">
        <v>0</v>
      </c>
      <c r="AM102" s="560"/>
      <c r="AN102" s="560"/>
      <c r="AO102" s="560"/>
      <c r="AP102" s="560"/>
      <c r="AQ102" s="560"/>
      <c r="AR102" s="560"/>
      <c r="AS102" s="561"/>
      <c r="AT102" s="559">
        <v>0</v>
      </c>
      <c r="AU102" s="560"/>
      <c r="AV102" s="560"/>
      <c r="AW102" s="560"/>
      <c r="AX102" s="560"/>
      <c r="AY102" s="560"/>
      <c r="AZ102" s="560"/>
      <c r="BA102" s="560"/>
      <c r="BB102" s="561"/>
      <c r="BC102" s="559">
        <v>0</v>
      </c>
      <c r="BD102" s="560"/>
      <c r="BE102" s="560"/>
      <c r="BF102" s="560"/>
      <c r="BG102" s="560"/>
      <c r="BH102" s="560"/>
      <c r="BI102" s="560"/>
      <c r="BJ102" s="561"/>
      <c r="BK102" s="558">
        <f t="shared" si="6"/>
        <v>232400</v>
      </c>
      <c r="BL102" s="558"/>
      <c r="BM102" s="558"/>
      <c r="BN102" s="558"/>
      <c r="BO102" s="558"/>
      <c r="BP102" s="558"/>
      <c r="BQ102" s="558"/>
      <c r="BR102" s="558"/>
      <c r="BS102" s="558"/>
      <c r="BT102" s="563"/>
    </row>
    <row r="103" spans="1:72" s="2" customFormat="1" ht="18" customHeight="1" x14ac:dyDescent="0.2">
      <c r="A103" s="422" t="s">
        <v>1922</v>
      </c>
      <c r="B103" s="422" t="s">
        <v>1752</v>
      </c>
      <c r="C103" s="404">
        <v>1</v>
      </c>
      <c r="D103" s="425">
        <v>3</v>
      </c>
      <c r="E103" s="405">
        <v>25500</v>
      </c>
      <c r="F103" s="558">
        <f t="shared" si="4"/>
        <v>306000</v>
      </c>
      <c r="G103" s="558"/>
      <c r="H103" s="558"/>
      <c r="I103" s="558"/>
      <c r="J103" s="558"/>
      <c r="K103" s="558"/>
      <c r="L103" s="558"/>
      <c r="M103" s="558"/>
      <c r="N103" s="559">
        <v>0</v>
      </c>
      <c r="O103" s="560"/>
      <c r="P103" s="560"/>
      <c r="Q103" s="560"/>
      <c r="R103" s="560"/>
      <c r="S103" s="560"/>
      <c r="T103" s="560"/>
      <c r="U103" s="561"/>
      <c r="V103" s="562">
        <f t="shared" si="7"/>
        <v>4250</v>
      </c>
      <c r="W103" s="562"/>
      <c r="X103" s="562"/>
      <c r="Y103" s="562"/>
      <c r="Z103" s="562"/>
      <c r="AA103" s="562"/>
      <c r="AB103" s="562"/>
      <c r="AC103" s="562"/>
      <c r="AD103" s="562">
        <f t="shared" si="5"/>
        <v>42500</v>
      </c>
      <c r="AE103" s="562"/>
      <c r="AF103" s="562"/>
      <c r="AG103" s="562"/>
      <c r="AH103" s="562"/>
      <c r="AI103" s="562"/>
      <c r="AJ103" s="562"/>
      <c r="AK103" s="562"/>
      <c r="AL103" s="559">
        <v>0</v>
      </c>
      <c r="AM103" s="560"/>
      <c r="AN103" s="560"/>
      <c r="AO103" s="560"/>
      <c r="AP103" s="560"/>
      <c r="AQ103" s="560"/>
      <c r="AR103" s="560"/>
      <c r="AS103" s="561"/>
      <c r="AT103" s="559">
        <v>0</v>
      </c>
      <c r="AU103" s="560"/>
      <c r="AV103" s="560"/>
      <c r="AW103" s="560"/>
      <c r="AX103" s="560"/>
      <c r="AY103" s="560"/>
      <c r="AZ103" s="560"/>
      <c r="BA103" s="560"/>
      <c r="BB103" s="561"/>
      <c r="BC103" s="559">
        <v>0</v>
      </c>
      <c r="BD103" s="560"/>
      <c r="BE103" s="560"/>
      <c r="BF103" s="560"/>
      <c r="BG103" s="560"/>
      <c r="BH103" s="560"/>
      <c r="BI103" s="560"/>
      <c r="BJ103" s="561"/>
      <c r="BK103" s="558">
        <f t="shared" si="6"/>
        <v>352750</v>
      </c>
      <c r="BL103" s="558"/>
      <c r="BM103" s="558"/>
      <c r="BN103" s="558"/>
      <c r="BO103" s="558"/>
      <c r="BP103" s="558"/>
      <c r="BQ103" s="558"/>
      <c r="BR103" s="558"/>
      <c r="BS103" s="558"/>
      <c r="BT103" s="563"/>
    </row>
    <row r="104" spans="1:72" s="2" customFormat="1" ht="25.5" customHeight="1" x14ac:dyDescent="0.2">
      <c r="A104" s="422" t="s">
        <v>1923</v>
      </c>
      <c r="B104" s="422" t="s">
        <v>1763</v>
      </c>
      <c r="C104" s="404">
        <v>1</v>
      </c>
      <c r="D104" s="425">
        <v>5</v>
      </c>
      <c r="E104" s="405">
        <v>42500</v>
      </c>
      <c r="F104" s="558">
        <f t="shared" si="4"/>
        <v>510000</v>
      </c>
      <c r="G104" s="558"/>
      <c r="H104" s="558"/>
      <c r="I104" s="558"/>
      <c r="J104" s="558"/>
      <c r="K104" s="558"/>
      <c r="L104" s="558"/>
      <c r="M104" s="558"/>
      <c r="N104" s="559">
        <v>0</v>
      </c>
      <c r="O104" s="560"/>
      <c r="P104" s="560"/>
      <c r="Q104" s="560"/>
      <c r="R104" s="560"/>
      <c r="S104" s="560"/>
      <c r="T104" s="560"/>
      <c r="U104" s="561"/>
      <c r="V104" s="562">
        <f t="shared" si="7"/>
        <v>7083.3333333333339</v>
      </c>
      <c r="W104" s="562"/>
      <c r="X104" s="562"/>
      <c r="Y104" s="562"/>
      <c r="Z104" s="562"/>
      <c r="AA104" s="562"/>
      <c r="AB104" s="562"/>
      <c r="AC104" s="562"/>
      <c r="AD104" s="562">
        <f t="shared" si="5"/>
        <v>70833.333333333343</v>
      </c>
      <c r="AE104" s="562"/>
      <c r="AF104" s="562"/>
      <c r="AG104" s="562"/>
      <c r="AH104" s="562"/>
      <c r="AI104" s="562"/>
      <c r="AJ104" s="562"/>
      <c r="AK104" s="562"/>
      <c r="AL104" s="559">
        <v>0</v>
      </c>
      <c r="AM104" s="560"/>
      <c r="AN104" s="560"/>
      <c r="AO104" s="560"/>
      <c r="AP104" s="560"/>
      <c r="AQ104" s="560"/>
      <c r="AR104" s="560"/>
      <c r="AS104" s="561"/>
      <c r="AT104" s="559">
        <v>0</v>
      </c>
      <c r="AU104" s="560"/>
      <c r="AV104" s="560"/>
      <c r="AW104" s="560"/>
      <c r="AX104" s="560"/>
      <c r="AY104" s="560"/>
      <c r="AZ104" s="560"/>
      <c r="BA104" s="560"/>
      <c r="BB104" s="561"/>
      <c r="BC104" s="559">
        <v>0</v>
      </c>
      <c r="BD104" s="560"/>
      <c r="BE104" s="560"/>
      <c r="BF104" s="560"/>
      <c r="BG104" s="560"/>
      <c r="BH104" s="560"/>
      <c r="BI104" s="560"/>
      <c r="BJ104" s="561"/>
      <c r="BK104" s="558">
        <f t="shared" si="6"/>
        <v>587916.66666666663</v>
      </c>
      <c r="BL104" s="558"/>
      <c r="BM104" s="558"/>
      <c r="BN104" s="558"/>
      <c r="BO104" s="558"/>
      <c r="BP104" s="558"/>
      <c r="BQ104" s="558"/>
      <c r="BR104" s="558"/>
      <c r="BS104" s="558"/>
      <c r="BT104" s="563"/>
    </row>
    <row r="105" spans="1:72" s="2" customFormat="1" ht="18" customHeight="1" x14ac:dyDescent="0.2">
      <c r="A105" s="422" t="s">
        <v>1924</v>
      </c>
      <c r="B105" s="422" t="s">
        <v>1771</v>
      </c>
      <c r="C105" s="404">
        <v>1</v>
      </c>
      <c r="D105" s="425">
        <v>14</v>
      </c>
      <c r="E105" s="405">
        <v>119000</v>
      </c>
      <c r="F105" s="558">
        <f t="shared" si="4"/>
        <v>1428000</v>
      </c>
      <c r="G105" s="558"/>
      <c r="H105" s="558"/>
      <c r="I105" s="558"/>
      <c r="J105" s="558"/>
      <c r="K105" s="558"/>
      <c r="L105" s="558"/>
      <c r="M105" s="558"/>
      <c r="N105" s="559">
        <v>0</v>
      </c>
      <c r="O105" s="560"/>
      <c r="P105" s="560"/>
      <c r="Q105" s="560"/>
      <c r="R105" s="560"/>
      <c r="S105" s="560"/>
      <c r="T105" s="560"/>
      <c r="U105" s="561"/>
      <c r="V105" s="562">
        <f t="shared" si="7"/>
        <v>19833.333333333332</v>
      </c>
      <c r="W105" s="562"/>
      <c r="X105" s="562"/>
      <c r="Y105" s="562"/>
      <c r="Z105" s="562"/>
      <c r="AA105" s="562"/>
      <c r="AB105" s="562"/>
      <c r="AC105" s="562"/>
      <c r="AD105" s="562">
        <f t="shared" si="5"/>
        <v>198333.33333333331</v>
      </c>
      <c r="AE105" s="562"/>
      <c r="AF105" s="562"/>
      <c r="AG105" s="562"/>
      <c r="AH105" s="562"/>
      <c r="AI105" s="562"/>
      <c r="AJ105" s="562"/>
      <c r="AK105" s="562"/>
      <c r="AL105" s="559">
        <v>0</v>
      </c>
      <c r="AM105" s="560"/>
      <c r="AN105" s="560"/>
      <c r="AO105" s="560"/>
      <c r="AP105" s="560"/>
      <c r="AQ105" s="560"/>
      <c r="AR105" s="560"/>
      <c r="AS105" s="561"/>
      <c r="AT105" s="559">
        <v>0</v>
      </c>
      <c r="AU105" s="560"/>
      <c r="AV105" s="560"/>
      <c r="AW105" s="560"/>
      <c r="AX105" s="560"/>
      <c r="AY105" s="560"/>
      <c r="AZ105" s="560"/>
      <c r="BA105" s="560"/>
      <c r="BB105" s="561"/>
      <c r="BC105" s="559">
        <v>0</v>
      </c>
      <c r="BD105" s="560"/>
      <c r="BE105" s="560"/>
      <c r="BF105" s="560"/>
      <c r="BG105" s="560"/>
      <c r="BH105" s="560"/>
      <c r="BI105" s="560"/>
      <c r="BJ105" s="561"/>
      <c r="BK105" s="558">
        <f t="shared" si="6"/>
        <v>1646166.6666666665</v>
      </c>
      <c r="BL105" s="558"/>
      <c r="BM105" s="558"/>
      <c r="BN105" s="558"/>
      <c r="BO105" s="558"/>
      <c r="BP105" s="558"/>
      <c r="BQ105" s="558"/>
      <c r="BR105" s="558"/>
      <c r="BS105" s="558"/>
      <c r="BT105" s="563"/>
    </row>
    <row r="106" spans="1:72" s="2" customFormat="1" ht="18" customHeight="1" x14ac:dyDescent="0.2">
      <c r="A106" s="422" t="s">
        <v>1925</v>
      </c>
      <c r="B106" s="422" t="s">
        <v>1754</v>
      </c>
      <c r="C106" s="404">
        <v>1</v>
      </c>
      <c r="D106" s="425">
        <v>1</v>
      </c>
      <c r="E106" s="405">
        <v>8655</v>
      </c>
      <c r="F106" s="558">
        <f t="shared" si="4"/>
        <v>103860</v>
      </c>
      <c r="G106" s="558"/>
      <c r="H106" s="558"/>
      <c r="I106" s="558"/>
      <c r="J106" s="558"/>
      <c r="K106" s="558"/>
      <c r="L106" s="558"/>
      <c r="M106" s="558"/>
      <c r="N106" s="559">
        <v>0</v>
      </c>
      <c r="O106" s="560"/>
      <c r="P106" s="560"/>
      <c r="Q106" s="560"/>
      <c r="R106" s="560"/>
      <c r="S106" s="560"/>
      <c r="T106" s="560"/>
      <c r="U106" s="561"/>
      <c r="V106" s="562">
        <f t="shared" si="7"/>
        <v>1442.5</v>
      </c>
      <c r="W106" s="562"/>
      <c r="X106" s="562"/>
      <c r="Y106" s="562"/>
      <c r="Z106" s="562"/>
      <c r="AA106" s="562"/>
      <c r="AB106" s="562"/>
      <c r="AC106" s="562"/>
      <c r="AD106" s="562">
        <f t="shared" si="5"/>
        <v>14425</v>
      </c>
      <c r="AE106" s="562"/>
      <c r="AF106" s="562"/>
      <c r="AG106" s="562"/>
      <c r="AH106" s="562"/>
      <c r="AI106" s="562"/>
      <c r="AJ106" s="562"/>
      <c r="AK106" s="562"/>
      <c r="AL106" s="559">
        <v>0</v>
      </c>
      <c r="AM106" s="560"/>
      <c r="AN106" s="560"/>
      <c r="AO106" s="560"/>
      <c r="AP106" s="560"/>
      <c r="AQ106" s="560"/>
      <c r="AR106" s="560"/>
      <c r="AS106" s="561"/>
      <c r="AT106" s="562"/>
      <c r="AU106" s="562"/>
      <c r="AV106" s="562"/>
      <c r="AW106" s="562"/>
      <c r="AX106" s="562"/>
      <c r="AY106" s="562"/>
      <c r="AZ106" s="562"/>
      <c r="BA106" s="562"/>
      <c r="BB106" s="562"/>
      <c r="BC106" s="562"/>
      <c r="BD106" s="562"/>
      <c r="BE106" s="562"/>
      <c r="BF106" s="562"/>
      <c r="BG106" s="562"/>
      <c r="BH106" s="562"/>
      <c r="BI106" s="562"/>
      <c r="BJ106" s="562"/>
      <c r="BK106" s="558">
        <f t="shared" si="6"/>
        <v>119727.5</v>
      </c>
      <c r="BL106" s="558"/>
      <c r="BM106" s="558"/>
      <c r="BN106" s="558"/>
      <c r="BO106" s="558"/>
      <c r="BP106" s="558"/>
      <c r="BQ106" s="558"/>
      <c r="BR106" s="558"/>
      <c r="BS106" s="558"/>
      <c r="BT106" s="563"/>
    </row>
    <row r="107" spans="1:72" s="2" customFormat="1" ht="27.75" customHeight="1" x14ac:dyDescent="0.2">
      <c r="A107" s="422" t="s">
        <v>1926</v>
      </c>
      <c r="B107" s="422" t="s">
        <v>2016</v>
      </c>
      <c r="C107" s="404">
        <v>1</v>
      </c>
      <c r="D107" s="425">
        <v>1</v>
      </c>
      <c r="E107" s="405">
        <v>8655</v>
      </c>
      <c r="F107" s="558">
        <f t="shared" si="4"/>
        <v>103860</v>
      </c>
      <c r="G107" s="558"/>
      <c r="H107" s="558"/>
      <c r="I107" s="558"/>
      <c r="J107" s="558"/>
      <c r="K107" s="558"/>
      <c r="L107" s="558"/>
      <c r="M107" s="558"/>
      <c r="N107" s="559">
        <v>0</v>
      </c>
      <c r="O107" s="560"/>
      <c r="P107" s="560"/>
      <c r="Q107" s="560"/>
      <c r="R107" s="560"/>
      <c r="S107" s="560"/>
      <c r="T107" s="560"/>
      <c r="U107" s="561"/>
      <c r="V107" s="562">
        <f t="shared" si="7"/>
        <v>1442.5</v>
      </c>
      <c r="W107" s="562"/>
      <c r="X107" s="562"/>
      <c r="Y107" s="562"/>
      <c r="Z107" s="562"/>
      <c r="AA107" s="562"/>
      <c r="AB107" s="562"/>
      <c r="AC107" s="562"/>
      <c r="AD107" s="562">
        <f t="shared" si="5"/>
        <v>14425</v>
      </c>
      <c r="AE107" s="562"/>
      <c r="AF107" s="562"/>
      <c r="AG107" s="562"/>
      <c r="AH107" s="562"/>
      <c r="AI107" s="562"/>
      <c r="AJ107" s="562"/>
      <c r="AK107" s="562"/>
      <c r="AL107" s="559">
        <v>0</v>
      </c>
      <c r="AM107" s="560"/>
      <c r="AN107" s="560"/>
      <c r="AO107" s="560"/>
      <c r="AP107" s="560"/>
      <c r="AQ107" s="560"/>
      <c r="AR107" s="560"/>
      <c r="AS107" s="561"/>
      <c r="AT107" s="562"/>
      <c r="AU107" s="562"/>
      <c r="AV107" s="562"/>
      <c r="AW107" s="562"/>
      <c r="AX107" s="562"/>
      <c r="AY107" s="562"/>
      <c r="AZ107" s="562"/>
      <c r="BA107" s="562"/>
      <c r="BB107" s="562"/>
      <c r="BC107" s="562"/>
      <c r="BD107" s="562"/>
      <c r="BE107" s="562"/>
      <c r="BF107" s="562"/>
      <c r="BG107" s="562"/>
      <c r="BH107" s="562"/>
      <c r="BI107" s="562"/>
      <c r="BJ107" s="562"/>
      <c r="BK107" s="558">
        <f t="shared" si="6"/>
        <v>119727.5</v>
      </c>
      <c r="BL107" s="558"/>
      <c r="BM107" s="558"/>
      <c r="BN107" s="558"/>
      <c r="BO107" s="558"/>
      <c r="BP107" s="558"/>
      <c r="BQ107" s="558"/>
      <c r="BR107" s="558"/>
      <c r="BS107" s="558"/>
      <c r="BT107" s="563"/>
    </row>
    <row r="108" spans="1:72" s="2" customFormat="1" ht="12.75" x14ac:dyDescent="0.2">
      <c r="A108" s="422" t="s">
        <v>1927</v>
      </c>
      <c r="B108" s="422" t="s">
        <v>1757</v>
      </c>
      <c r="C108" s="404">
        <v>1</v>
      </c>
      <c r="D108" s="425">
        <v>3</v>
      </c>
      <c r="E108" s="405">
        <v>25965</v>
      </c>
      <c r="F108" s="558">
        <f t="shared" si="4"/>
        <v>311580</v>
      </c>
      <c r="G108" s="558"/>
      <c r="H108" s="558"/>
      <c r="I108" s="558"/>
      <c r="J108" s="558"/>
      <c r="K108" s="558"/>
      <c r="L108" s="558"/>
      <c r="M108" s="558"/>
      <c r="N108" s="559">
        <v>0</v>
      </c>
      <c r="O108" s="560"/>
      <c r="P108" s="560"/>
      <c r="Q108" s="560"/>
      <c r="R108" s="560"/>
      <c r="S108" s="560"/>
      <c r="T108" s="560"/>
      <c r="U108" s="561"/>
      <c r="V108" s="562">
        <f t="shared" si="7"/>
        <v>4327.5</v>
      </c>
      <c r="W108" s="562"/>
      <c r="X108" s="562"/>
      <c r="Y108" s="562"/>
      <c r="Z108" s="562"/>
      <c r="AA108" s="562"/>
      <c r="AB108" s="562"/>
      <c r="AC108" s="562"/>
      <c r="AD108" s="562">
        <f t="shared" si="5"/>
        <v>43275</v>
      </c>
      <c r="AE108" s="562"/>
      <c r="AF108" s="562"/>
      <c r="AG108" s="562"/>
      <c r="AH108" s="562"/>
      <c r="AI108" s="562"/>
      <c r="AJ108" s="562"/>
      <c r="AK108" s="562"/>
      <c r="AL108" s="559">
        <v>0</v>
      </c>
      <c r="AM108" s="560"/>
      <c r="AN108" s="560"/>
      <c r="AO108" s="560"/>
      <c r="AP108" s="560"/>
      <c r="AQ108" s="560"/>
      <c r="AR108" s="560"/>
      <c r="AS108" s="561"/>
      <c r="AT108" s="562"/>
      <c r="AU108" s="562"/>
      <c r="AV108" s="562"/>
      <c r="AW108" s="562"/>
      <c r="AX108" s="562"/>
      <c r="AY108" s="562"/>
      <c r="AZ108" s="562"/>
      <c r="BA108" s="562"/>
      <c r="BB108" s="562"/>
      <c r="BC108" s="562"/>
      <c r="BD108" s="562"/>
      <c r="BE108" s="562"/>
      <c r="BF108" s="562"/>
      <c r="BG108" s="562"/>
      <c r="BH108" s="562"/>
      <c r="BI108" s="562"/>
      <c r="BJ108" s="562"/>
      <c r="BK108" s="558">
        <f t="shared" si="6"/>
        <v>359182.5</v>
      </c>
      <c r="BL108" s="558"/>
      <c r="BM108" s="558"/>
      <c r="BN108" s="558"/>
      <c r="BO108" s="558"/>
      <c r="BP108" s="558"/>
      <c r="BQ108" s="558"/>
      <c r="BR108" s="558"/>
      <c r="BS108" s="558"/>
      <c r="BT108" s="563"/>
    </row>
    <row r="109" spans="1:72" s="2" customFormat="1" ht="18" customHeight="1" x14ac:dyDescent="0.2">
      <c r="A109" s="422" t="s">
        <v>1927</v>
      </c>
      <c r="B109" s="422" t="s">
        <v>1768</v>
      </c>
      <c r="C109" s="404">
        <v>1</v>
      </c>
      <c r="D109" s="425">
        <v>1</v>
      </c>
      <c r="E109" s="405">
        <v>8655</v>
      </c>
      <c r="F109" s="558">
        <f t="shared" si="4"/>
        <v>103860</v>
      </c>
      <c r="G109" s="558"/>
      <c r="H109" s="558"/>
      <c r="I109" s="558"/>
      <c r="J109" s="558"/>
      <c r="K109" s="558"/>
      <c r="L109" s="558"/>
      <c r="M109" s="558"/>
      <c r="N109" s="559">
        <v>0</v>
      </c>
      <c r="O109" s="560"/>
      <c r="P109" s="560"/>
      <c r="Q109" s="560"/>
      <c r="R109" s="560"/>
      <c r="S109" s="560"/>
      <c r="T109" s="560"/>
      <c r="U109" s="561"/>
      <c r="V109" s="562">
        <f t="shared" si="7"/>
        <v>1442.5</v>
      </c>
      <c r="W109" s="562"/>
      <c r="X109" s="562"/>
      <c r="Y109" s="562"/>
      <c r="Z109" s="562"/>
      <c r="AA109" s="562"/>
      <c r="AB109" s="562"/>
      <c r="AC109" s="562"/>
      <c r="AD109" s="562">
        <f t="shared" si="5"/>
        <v>14425</v>
      </c>
      <c r="AE109" s="562"/>
      <c r="AF109" s="562"/>
      <c r="AG109" s="562"/>
      <c r="AH109" s="562"/>
      <c r="AI109" s="562"/>
      <c r="AJ109" s="562"/>
      <c r="AK109" s="562"/>
      <c r="AL109" s="559">
        <v>0</v>
      </c>
      <c r="AM109" s="560"/>
      <c r="AN109" s="560"/>
      <c r="AO109" s="560"/>
      <c r="AP109" s="560"/>
      <c r="AQ109" s="560"/>
      <c r="AR109" s="560"/>
      <c r="AS109" s="561"/>
      <c r="AT109" s="562"/>
      <c r="AU109" s="562"/>
      <c r="AV109" s="562"/>
      <c r="AW109" s="562"/>
      <c r="AX109" s="562"/>
      <c r="AY109" s="562"/>
      <c r="AZ109" s="562"/>
      <c r="BA109" s="562"/>
      <c r="BB109" s="562"/>
      <c r="BC109" s="562"/>
      <c r="BD109" s="562"/>
      <c r="BE109" s="562"/>
      <c r="BF109" s="562"/>
      <c r="BG109" s="562"/>
      <c r="BH109" s="562"/>
      <c r="BI109" s="562"/>
      <c r="BJ109" s="562"/>
      <c r="BK109" s="558">
        <f t="shared" si="6"/>
        <v>119727.5</v>
      </c>
      <c r="BL109" s="558"/>
      <c r="BM109" s="558"/>
      <c r="BN109" s="558"/>
      <c r="BO109" s="558"/>
      <c r="BP109" s="558"/>
      <c r="BQ109" s="558"/>
      <c r="BR109" s="558"/>
      <c r="BS109" s="558"/>
      <c r="BT109" s="563"/>
    </row>
    <row r="110" spans="1:72" s="2" customFormat="1" ht="18" customHeight="1" x14ac:dyDescent="0.2">
      <c r="A110" s="422" t="s">
        <v>1927</v>
      </c>
      <c r="B110" s="422" t="s">
        <v>2016</v>
      </c>
      <c r="C110" s="404">
        <v>1</v>
      </c>
      <c r="D110" s="425">
        <v>5</v>
      </c>
      <c r="E110" s="405">
        <v>43275</v>
      </c>
      <c r="F110" s="558">
        <f t="shared" si="4"/>
        <v>519300</v>
      </c>
      <c r="G110" s="558"/>
      <c r="H110" s="558"/>
      <c r="I110" s="558"/>
      <c r="J110" s="558"/>
      <c r="K110" s="558"/>
      <c r="L110" s="558"/>
      <c r="M110" s="558"/>
      <c r="N110" s="559">
        <v>0</v>
      </c>
      <c r="O110" s="560"/>
      <c r="P110" s="560"/>
      <c r="Q110" s="560"/>
      <c r="R110" s="560"/>
      <c r="S110" s="560"/>
      <c r="T110" s="560"/>
      <c r="U110" s="561"/>
      <c r="V110" s="562">
        <f t="shared" si="7"/>
        <v>7212.5</v>
      </c>
      <c r="W110" s="562"/>
      <c r="X110" s="562"/>
      <c r="Y110" s="562"/>
      <c r="Z110" s="562"/>
      <c r="AA110" s="562"/>
      <c r="AB110" s="562"/>
      <c r="AC110" s="562"/>
      <c r="AD110" s="562">
        <f t="shared" si="5"/>
        <v>72125</v>
      </c>
      <c r="AE110" s="562"/>
      <c r="AF110" s="562"/>
      <c r="AG110" s="562"/>
      <c r="AH110" s="562"/>
      <c r="AI110" s="562"/>
      <c r="AJ110" s="562"/>
      <c r="AK110" s="562"/>
      <c r="AL110" s="559">
        <v>0</v>
      </c>
      <c r="AM110" s="560"/>
      <c r="AN110" s="560"/>
      <c r="AO110" s="560"/>
      <c r="AP110" s="560"/>
      <c r="AQ110" s="560"/>
      <c r="AR110" s="560"/>
      <c r="AS110" s="561"/>
      <c r="AT110" s="562"/>
      <c r="AU110" s="562"/>
      <c r="AV110" s="562"/>
      <c r="AW110" s="562"/>
      <c r="AX110" s="562"/>
      <c r="AY110" s="562"/>
      <c r="AZ110" s="562"/>
      <c r="BA110" s="562"/>
      <c r="BB110" s="562"/>
      <c r="BC110" s="562"/>
      <c r="BD110" s="562"/>
      <c r="BE110" s="562"/>
      <c r="BF110" s="562"/>
      <c r="BG110" s="562"/>
      <c r="BH110" s="562"/>
      <c r="BI110" s="562"/>
      <c r="BJ110" s="562"/>
      <c r="BK110" s="558">
        <f t="shared" si="6"/>
        <v>598637.5</v>
      </c>
      <c r="BL110" s="558"/>
      <c r="BM110" s="558"/>
      <c r="BN110" s="558"/>
      <c r="BO110" s="558"/>
      <c r="BP110" s="558"/>
      <c r="BQ110" s="558"/>
      <c r="BR110" s="558"/>
      <c r="BS110" s="558"/>
      <c r="BT110" s="563"/>
    </row>
    <row r="111" spans="1:72" s="2" customFormat="1" ht="18" customHeight="1" x14ac:dyDescent="0.2">
      <c r="A111" s="422" t="s">
        <v>1899</v>
      </c>
      <c r="B111" s="422" t="s">
        <v>1752</v>
      </c>
      <c r="C111" s="404">
        <v>1</v>
      </c>
      <c r="D111" s="425">
        <v>2</v>
      </c>
      <c r="E111" s="405">
        <v>17310</v>
      </c>
      <c r="F111" s="558">
        <f t="shared" si="4"/>
        <v>207720</v>
      </c>
      <c r="G111" s="558"/>
      <c r="H111" s="558"/>
      <c r="I111" s="558"/>
      <c r="J111" s="558"/>
      <c r="K111" s="558"/>
      <c r="L111" s="558"/>
      <c r="M111" s="558"/>
      <c r="N111" s="559">
        <v>0</v>
      </c>
      <c r="O111" s="560"/>
      <c r="P111" s="560"/>
      <c r="Q111" s="560"/>
      <c r="R111" s="560"/>
      <c r="S111" s="560"/>
      <c r="T111" s="560"/>
      <c r="U111" s="561"/>
      <c r="V111" s="562">
        <f t="shared" si="7"/>
        <v>2885</v>
      </c>
      <c r="W111" s="562"/>
      <c r="X111" s="562"/>
      <c r="Y111" s="562"/>
      <c r="Z111" s="562"/>
      <c r="AA111" s="562"/>
      <c r="AB111" s="562"/>
      <c r="AC111" s="562"/>
      <c r="AD111" s="562">
        <f t="shared" si="5"/>
        <v>28850</v>
      </c>
      <c r="AE111" s="562"/>
      <c r="AF111" s="562"/>
      <c r="AG111" s="562"/>
      <c r="AH111" s="562"/>
      <c r="AI111" s="562"/>
      <c r="AJ111" s="562"/>
      <c r="AK111" s="562"/>
      <c r="AL111" s="559">
        <v>0</v>
      </c>
      <c r="AM111" s="560"/>
      <c r="AN111" s="560"/>
      <c r="AO111" s="560"/>
      <c r="AP111" s="560"/>
      <c r="AQ111" s="560"/>
      <c r="AR111" s="560"/>
      <c r="AS111" s="561"/>
      <c r="AT111" s="562"/>
      <c r="AU111" s="562"/>
      <c r="AV111" s="562"/>
      <c r="AW111" s="562"/>
      <c r="AX111" s="562"/>
      <c r="AY111" s="562"/>
      <c r="AZ111" s="562"/>
      <c r="BA111" s="562"/>
      <c r="BB111" s="562"/>
      <c r="BC111" s="562"/>
      <c r="BD111" s="562"/>
      <c r="BE111" s="562"/>
      <c r="BF111" s="562"/>
      <c r="BG111" s="562"/>
      <c r="BH111" s="562"/>
      <c r="BI111" s="562"/>
      <c r="BJ111" s="562"/>
      <c r="BK111" s="558">
        <f t="shared" si="6"/>
        <v>239455</v>
      </c>
      <c r="BL111" s="558"/>
      <c r="BM111" s="558"/>
      <c r="BN111" s="558"/>
      <c r="BO111" s="558"/>
      <c r="BP111" s="558"/>
      <c r="BQ111" s="558"/>
      <c r="BR111" s="558"/>
      <c r="BS111" s="558"/>
      <c r="BT111" s="563"/>
    </row>
    <row r="112" spans="1:72" s="2" customFormat="1" ht="18" customHeight="1" x14ac:dyDescent="0.2">
      <c r="A112" s="422" t="s">
        <v>1928</v>
      </c>
      <c r="B112" s="422" t="s">
        <v>1763</v>
      </c>
      <c r="C112" s="404">
        <v>1</v>
      </c>
      <c r="D112" s="425">
        <v>1</v>
      </c>
      <c r="E112" s="405">
        <v>8655</v>
      </c>
      <c r="F112" s="558">
        <f t="shared" si="4"/>
        <v>103860</v>
      </c>
      <c r="G112" s="558"/>
      <c r="H112" s="558"/>
      <c r="I112" s="558"/>
      <c r="J112" s="558"/>
      <c r="K112" s="558"/>
      <c r="L112" s="558"/>
      <c r="M112" s="558"/>
      <c r="N112" s="559">
        <v>0</v>
      </c>
      <c r="O112" s="560"/>
      <c r="P112" s="560"/>
      <c r="Q112" s="560"/>
      <c r="R112" s="560"/>
      <c r="S112" s="560"/>
      <c r="T112" s="560"/>
      <c r="U112" s="561"/>
      <c r="V112" s="562">
        <f t="shared" si="7"/>
        <v>1442.5</v>
      </c>
      <c r="W112" s="562"/>
      <c r="X112" s="562"/>
      <c r="Y112" s="562"/>
      <c r="Z112" s="562"/>
      <c r="AA112" s="562"/>
      <c r="AB112" s="562"/>
      <c r="AC112" s="562"/>
      <c r="AD112" s="562">
        <f t="shared" si="5"/>
        <v>14425</v>
      </c>
      <c r="AE112" s="562"/>
      <c r="AF112" s="562"/>
      <c r="AG112" s="562"/>
      <c r="AH112" s="562"/>
      <c r="AI112" s="562"/>
      <c r="AJ112" s="562"/>
      <c r="AK112" s="562"/>
      <c r="AL112" s="559">
        <v>0</v>
      </c>
      <c r="AM112" s="560"/>
      <c r="AN112" s="560"/>
      <c r="AO112" s="560"/>
      <c r="AP112" s="560"/>
      <c r="AQ112" s="560"/>
      <c r="AR112" s="560"/>
      <c r="AS112" s="561"/>
      <c r="AT112" s="562"/>
      <c r="AU112" s="562"/>
      <c r="AV112" s="562"/>
      <c r="AW112" s="562"/>
      <c r="AX112" s="562"/>
      <c r="AY112" s="562"/>
      <c r="AZ112" s="562"/>
      <c r="BA112" s="562"/>
      <c r="BB112" s="562"/>
      <c r="BC112" s="562"/>
      <c r="BD112" s="562"/>
      <c r="BE112" s="562"/>
      <c r="BF112" s="562"/>
      <c r="BG112" s="562"/>
      <c r="BH112" s="562"/>
      <c r="BI112" s="562"/>
      <c r="BJ112" s="562"/>
      <c r="BK112" s="558">
        <f t="shared" si="6"/>
        <v>119727.5</v>
      </c>
      <c r="BL112" s="558"/>
      <c r="BM112" s="558"/>
      <c r="BN112" s="558"/>
      <c r="BO112" s="558"/>
      <c r="BP112" s="558"/>
      <c r="BQ112" s="558"/>
      <c r="BR112" s="558"/>
      <c r="BS112" s="558"/>
      <c r="BT112" s="563"/>
    </row>
    <row r="113" spans="1:72" s="2" customFormat="1" ht="18" customHeight="1" x14ac:dyDescent="0.2">
      <c r="A113" s="422" t="s">
        <v>1929</v>
      </c>
      <c r="B113" s="422" t="s">
        <v>1765</v>
      </c>
      <c r="C113" s="404">
        <v>1</v>
      </c>
      <c r="D113" s="425">
        <v>1</v>
      </c>
      <c r="E113" s="405">
        <v>8760</v>
      </c>
      <c r="F113" s="558">
        <f t="shared" si="4"/>
        <v>105120</v>
      </c>
      <c r="G113" s="558"/>
      <c r="H113" s="558"/>
      <c r="I113" s="558"/>
      <c r="J113" s="558"/>
      <c r="K113" s="558"/>
      <c r="L113" s="558"/>
      <c r="M113" s="558"/>
      <c r="N113" s="559">
        <v>0</v>
      </c>
      <c r="O113" s="560"/>
      <c r="P113" s="560"/>
      <c r="Q113" s="560"/>
      <c r="R113" s="560"/>
      <c r="S113" s="560"/>
      <c r="T113" s="560"/>
      <c r="U113" s="561"/>
      <c r="V113" s="562">
        <f t="shared" si="7"/>
        <v>1460</v>
      </c>
      <c r="W113" s="562"/>
      <c r="X113" s="562"/>
      <c r="Y113" s="562"/>
      <c r="Z113" s="562"/>
      <c r="AA113" s="562"/>
      <c r="AB113" s="562"/>
      <c r="AC113" s="562"/>
      <c r="AD113" s="562">
        <f t="shared" si="5"/>
        <v>14600</v>
      </c>
      <c r="AE113" s="562"/>
      <c r="AF113" s="562"/>
      <c r="AG113" s="562"/>
      <c r="AH113" s="562"/>
      <c r="AI113" s="562"/>
      <c r="AJ113" s="562"/>
      <c r="AK113" s="562"/>
      <c r="AL113" s="559">
        <v>0</v>
      </c>
      <c r="AM113" s="560"/>
      <c r="AN113" s="560"/>
      <c r="AO113" s="560"/>
      <c r="AP113" s="560"/>
      <c r="AQ113" s="560"/>
      <c r="AR113" s="560"/>
      <c r="AS113" s="561"/>
      <c r="AT113" s="562"/>
      <c r="AU113" s="562"/>
      <c r="AV113" s="562"/>
      <c r="AW113" s="562"/>
      <c r="AX113" s="562"/>
      <c r="AY113" s="562"/>
      <c r="AZ113" s="562"/>
      <c r="BA113" s="562"/>
      <c r="BB113" s="562"/>
      <c r="BC113" s="562"/>
      <c r="BD113" s="562"/>
      <c r="BE113" s="562"/>
      <c r="BF113" s="562"/>
      <c r="BG113" s="562"/>
      <c r="BH113" s="562"/>
      <c r="BI113" s="562"/>
      <c r="BJ113" s="562"/>
      <c r="BK113" s="558">
        <f t="shared" si="6"/>
        <v>121180</v>
      </c>
      <c r="BL113" s="558"/>
      <c r="BM113" s="558"/>
      <c r="BN113" s="558"/>
      <c r="BO113" s="558"/>
      <c r="BP113" s="558"/>
      <c r="BQ113" s="558"/>
      <c r="BR113" s="558"/>
      <c r="BS113" s="558"/>
      <c r="BT113" s="563"/>
    </row>
    <row r="114" spans="1:72" s="2" customFormat="1" ht="18" customHeight="1" x14ac:dyDescent="0.2">
      <c r="A114" s="422" t="s">
        <v>1929</v>
      </c>
      <c r="B114" s="422" t="s">
        <v>1780</v>
      </c>
      <c r="C114" s="404">
        <v>1</v>
      </c>
      <c r="D114" s="425">
        <v>1</v>
      </c>
      <c r="E114" s="405">
        <v>8760</v>
      </c>
      <c r="F114" s="558">
        <f t="shared" si="4"/>
        <v>105120</v>
      </c>
      <c r="G114" s="558"/>
      <c r="H114" s="558"/>
      <c r="I114" s="558"/>
      <c r="J114" s="558"/>
      <c r="K114" s="558"/>
      <c r="L114" s="558"/>
      <c r="M114" s="558"/>
      <c r="N114" s="559">
        <v>0</v>
      </c>
      <c r="O114" s="560"/>
      <c r="P114" s="560"/>
      <c r="Q114" s="560"/>
      <c r="R114" s="560"/>
      <c r="S114" s="560"/>
      <c r="T114" s="560"/>
      <c r="U114" s="561"/>
      <c r="V114" s="562">
        <f t="shared" si="7"/>
        <v>1460</v>
      </c>
      <c r="W114" s="562"/>
      <c r="X114" s="562"/>
      <c r="Y114" s="562"/>
      <c r="Z114" s="562"/>
      <c r="AA114" s="562"/>
      <c r="AB114" s="562"/>
      <c r="AC114" s="562"/>
      <c r="AD114" s="562">
        <f t="shared" si="5"/>
        <v>14600</v>
      </c>
      <c r="AE114" s="562"/>
      <c r="AF114" s="562"/>
      <c r="AG114" s="562"/>
      <c r="AH114" s="562"/>
      <c r="AI114" s="562"/>
      <c r="AJ114" s="562"/>
      <c r="AK114" s="562"/>
      <c r="AL114" s="559">
        <v>0</v>
      </c>
      <c r="AM114" s="560"/>
      <c r="AN114" s="560"/>
      <c r="AO114" s="560"/>
      <c r="AP114" s="560"/>
      <c r="AQ114" s="560"/>
      <c r="AR114" s="560"/>
      <c r="AS114" s="561"/>
      <c r="AT114" s="562"/>
      <c r="AU114" s="562"/>
      <c r="AV114" s="562"/>
      <c r="AW114" s="562"/>
      <c r="AX114" s="562"/>
      <c r="AY114" s="562"/>
      <c r="AZ114" s="562"/>
      <c r="BA114" s="562"/>
      <c r="BB114" s="562"/>
      <c r="BC114" s="562"/>
      <c r="BD114" s="562"/>
      <c r="BE114" s="562"/>
      <c r="BF114" s="562"/>
      <c r="BG114" s="562"/>
      <c r="BH114" s="562"/>
      <c r="BI114" s="562"/>
      <c r="BJ114" s="562"/>
      <c r="BK114" s="558">
        <f t="shared" si="6"/>
        <v>121180</v>
      </c>
      <c r="BL114" s="558"/>
      <c r="BM114" s="558"/>
      <c r="BN114" s="558"/>
      <c r="BO114" s="558"/>
      <c r="BP114" s="558"/>
      <c r="BQ114" s="558"/>
      <c r="BR114" s="558"/>
      <c r="BS114" s="558"/>
      <c r="BT114" s="563"/>
    </row>
    <row r="115" spans="1:72" s="2" customFormat="1" ht="24.75" customHeight="1" x14ac:dyDescent="0.2">
      <c r="A115" s="422" t="s">
        <v>1929</v>
      </c>
      <c r="B115" s="422" t="s">
        <v>1753</v>
      </c>
      <c r="C115" s="404">
        <v>1</v>
      </c>
      <c r="D115" s="425">
        <v>1</v>
      </c>
      <c r="E115" s="405">
        <v>8760</v>
      </c>
      <c r="F115" s="558">
        <f t="shared" si="4"/>
        <v>105120</v>
      </c>
      <c r="G115" s="558"/>
      <c r="H115" s="558"/>
      <c r="I115" s="558"/>
      <c r="J115" s="558"/>
      <c r="K115" s="558"/>
      <c r="L115" s="558"/>
      <c r="M115" s="558"/>
      <c r="N115" s="559">
        <v>0</v>
      </c>
      <c r="O115" s="560"/>
      <c r="P115" s="560"/>
      <c r="Q115" s="560"/>
      <c r="R115" s="560"/>
      <c r="S115" s="560"/>
      <c r="T115" s="560"/>
      <c r="U115" s="561"/>
      <c r="V115" s="562">
        <f t="shared" si="7"/>
        <v>1460</v>
      </c>
      <c r="W115" s="562"/>
      <c r="X115" s="562"/>
      <c r="Y115" s="562"/>
      <c r="Z115" s="562"/>
      <c r="AA115" s="562"/>
      <c r="AB115" s="562"/>
      <c r="AC115" s="562"/>
      <c r="AD115" s="562">
        <f t="shared" si="5"/>
        <v>14600</v>
      </c>
      <c r="AE115" s="562"/>
      <c r="AF115" s="562"/>
      <c r="AG115" s="562"/>
      <c r="AH115" s="562"/>
      <c r="AI115" s="562"/>
      <c r="AJ115" s="562"/>
      <c r="AK115" s="562"/>
      <c r="AL115" s="559">
        <v>0</v>
      </c>
      <c r="AM115" s="560"/>
      <c r="AN115" s="560"/>
      <c r="AO115" s="560"/>
      <c r="AP115" s="560"/>
      <c r="AQ115" s="560"/>
      <c r="AR115" s="560"/>
      <c r="AS115" s="561"/>
      <c r="AT115" s="562"/>
      <c r="AU115" s="562"/>
      <c r="AV115" s="562"/>
      <c r="AW115" s="562"/>
      <c r="AX115" s="562"/>
      <c r="AY115" s="562"/>
      <c r="AZ115" s="562"/>
      <c r="BA115" s="562"/>
      <c r="BB115" s="562"/>
      <c r="BC115" s="562"/>
      <c r="BD115" s="562"/>
      <c r="BE115" s="562"/>
      <c r="BF115" s="562"/>
      <c r="BG115" s="562"/>
      <c r="BH115" s="562"/>
      <c r="BI115" s="562"/>
      <c r="BJ115" s="562"/>
      <c r="BK115" s="558">
        <f t="shared" si="6"/>
        <v>121180</v>
      </c>
      <c r="BL115" s="558"/>
      <c r="BM115" s="558"/>
      <c r="BN115" s="558"/>
      <c r="BO115" s="558"/>
      <c r="BP115" s="558"/>
      <c r="BQ115" s="558"/>
      <c r="BR115" s="558"/>
      <c r="BS115" s="558"/>
      <c r="BT115" s="563"/>
    </row>
    <row r="116" spans="1:72" s="2" customFormat="1" ht="18" customHeight="1" x14ac:dyDescent="0.2">
      <c r="A116" s="422" t="s">
        <v>1929</v>
      </c>
      <c r="B116" s="422" t="s">
        <v>1777</v>
      </c>
      <c r="C116" s="404">
        <v>1</v>
      </c>
      <c r="D116" s="425">
        <v>1</v>
      </c>
      <c r="E116" s="405">
        <v>8760</v>
      </c>
      <c r="F116" s="558">
        <f t="shared" si="4"/>
        <v>105120</v>
      </c>
      <c r="G116" s="558"/>
      <c r="H116" s="558"/>
      <c r="I116" s="558"/>
      <c r="J116" s="558"/>
      <c r="K116" s="558"/>
      <c r="L116" s="558"/>
      <c r="M116" s="558"/>
      <c r="N116" s="559">
        <v>0</v>
      </c>
      <c r="O116" s="560"/>
      <c r="P116" s="560"/>
      <c r="Q116" s="560"/>
      <c r="R116" s="560"/>
      <c r="S116" s="560"/>
      <c r="T116" s="560"/>
      <c r="U116" s="561"/>
      <c r="V116" s="562">
        <f t="shared" si="7"/>
        <v>1460</v>
      </c>
      <c r="W116" s="562"/>
      <c r="X116" s="562"/>
      <c r="Y116" s="562"/>
      <c r="Z116" s="562"/>
      <c r="AA116" s="562"/>
      <c r="AB116" s="562"/>
      <c r="AC116" s="562"/>
      <c r="AD116" s="562">
        <f t="shared" si="5"/>
        <v>14600</v>
      </c>
      <c r="AE116" s="562"/>
      <c r="AF116" s="562"/>
      <c r="AG116" s="562"/>
      <c r="AH116" s="562"/>
      <c r="AI116" s="562"/>
      <c r="AJ116" s="562"/>
      <c r="AK116" s="562"/>
      <c r="AL116" s="559">
        <v>0</v>
      </c>
      <c r="AM116" s="560"/>
      <c r="AN116" s="560"/>
      <c r="AO116" s="560"/>
      <c r="AP116" s="560"/>
      <c r="AQ116" s="560"/>
      <c r="AR116" s="560"/>
      <c r="AS116" s="561"/>
      <c r="AT116" s="562"/>
      <c r="AU116" s="562"/>
      <c r="AV116" s="562"/>
      <c r="AW116" s="562"/>
      <c r="AX116" s="562"/>
      <c r="AY116" s="562"/>
      <c r="AZ116" s="562"/>
      <c r="BA116" s="562"/>
      <c r="BB116" s="562"/>
      <c r="BC116" s="562"/>
      <c r="BD116" s="562"/>
      <c r="BE116" s="562"/>
      <c r="BF116" s="562"/>
      <c r="BG116" s="562"/>
      <c r="BH116" s="562"/>
      <c r="BI116" s="562"/>
      <c r="BJ116" s="562"/>
      <c r="BK116" s="558">
        <f t="shared" si="6"/>
        <v>121180</v>
      </c>
      <c r="BL116" s="558"/>
      <c r="BM116" s="558"/>
      <c r="BN116" s="558"/>
      <c r="BO116" s="558"/>
      <c r="BP116" s="558"/>
      <c r="BQ116" s="558"/>
      <c r="BR116" s="558"/>
      <c r="BS116" s="558"/>
      <c r="BT116" s="563"/>
    </row>
    <row r="117" spans="1:72" s="2" customFormat="1" ht="25.5" customHeight="1" x14ac:dyDescent="0.2">
      <c r="A117" s="422" t="s">
        <v>1929</v>
      </c>
      <c r="B117" s="422" t="s">
        <v>1759</v>
      </c>
      <c r="C117" s="404">
        <v>1</v>
      </c>
      <c r="D117" s="425">
        <v>1</v>
      </c>
      <c r="E117" s="405">
        <v>8760</v>
      </c>
      <c r="F117" s="558">
        <f t="shared" si="4"/>
        <v>105120</v>
      </c>
      <c r="G117" s="558"/>
      <c r="H117" s="558"/>
      <c r="I117" s="558"/>
      <c r="J117" s="558"/>
      <c r="K117" s="558"/>
      <c r="L117" s="558"/>
      <c r="M117" s="558"/>
      <c r="N117" s="559">
        <v>0</v>
      </c>
      <c r="O117" s="560"/>
      <c r="P117" s="560"/>
      <c r="Q117" s="560"/>
      <c r="R117" s="560"/>
      <c r="S117" s="560"/>
      <c r="T117" s="560"/>
      <c r="U117" s="561"/>
      <c r="V117" s="562">
        <f t="shared" si="7"/>
        <v>1460</v>
      </c>
      <c r="W117" s="562"/>
      <c r="X117" s="562"/>
      <c r="Y117" s="562"/>
      <c r="Z117" s="562"/>
      <c r="AA117" s="562"/>
      <c r="AB117" s="562"/>
      <c r="AC117" s="562"/>
      <c r="AD117" s="562">
        <f t="shared" si="5"/>
        <v>14600</v>
      </c>
      <c r="AE117" s="562"/>
      <c r="AF117" s="562"/>
      <c r="AG117" s="562"/>
      <c r="AH117" s="562"/>
      <c r="AI117" s="562"/>
      <c r="AJ117" s="562"/>
      <c r="AK117" s="562"/>
      <c r="AL117" s="559">
        <v>0</v>
      </c>
      <c r="AM117" s="560"/>
      <c r="AN117" s="560"/>
      <c r="AO117" s="560"/>
      <c r="AP117" s="560"/>
      <c r="AQ117" s="560"/>
      <c r="AR117" s="560"/>
      <c r="AS117" s="561"/>
      <c r="AT117" s="562"/>
      <c r="AU117" s="562"/>
      <c r="AV117" s="562"/>
      <c r="AW117" s="562"/>
      <c r="AX117" s="562"/>
      <c r="AY117" s="562"/>
      <c r="AZ117" s="562"/>
      <c r="BA117" s="562"/>
      <c r="BB117" s="562"/>
      <c r="BC117" s="562"/>
      <c r="BD117" s="562"/>
      <c r="BE117" s="562"/>
      <c r="BF117" s="562"/>
      <c r="BG117" s="562"/>
      <c r="BH117" s="562"/>
      <c r="BI117" s="562"/>
      <c r="BJ117" s="562"/>
      <c r="BK117" s="558">
        <f t="shared" si="6"/>
        <v>121180</v>
      </c>
      <c r="BL117" s="558"/>
      <c r="BM117" s="558"/>
      <c r="BN117" s="558"/>
      <c r="BO117" s="558"/>
      <c r="BP117" s="558"/>
      <c r="BQ117" s="558"/>
      <c r="BR117" s="558"/>
      <c r="BS117" s="558"/>
      <c r="BT117" s="563"/>
    </row>
    <row r="118" spans="1:72" s="2" customFormat="1" ht="12.75" x14ac:dyDescent="0.2">
      <c r="A118" s="422" t="s">
        <v>1929</v>
      </c>
      <c r="B118" s="422" t="s">
        <v>1781</v>
      </c>
      <c r="C118" s="404">
        <v>1</v>
      </c>
      <c r="D118" s="425">
        <v>1</v>
      </c>
      <c r="E118" s="405">
        <v>8760</v>
      </c>
      <c r="F118" s="558">
        <f t="shared" si="4"/>
        <v>105120</v>
      </c>
      <c r="G118" s="558"/>
      <c r="H118" s="558"/>
      <c r="I118" s="558"/>
      <c r="J118" s="558"/>
      <c r="K118" s="558"/>
      <c r="L118" s="558"/>
      <c r="M118" s="558"/>
      <c r="N118" s="559">
        <v>0</v>
      </c>
      <c r="O118" s="560"/>
      <c r="P118" s="560"/>
      <c r="Q118" s="560"/>
      <c r="R118" s="560"/>
      <c r="S118" s="560"/>
      <c r="T118" s="560"/>
      <c r="U118" s="561"/>
      <c r="V118" s="562">
        <f t="shared" si="7"/>
        <v>1460</v>
      </c>
      <c r="W118" s="562"/>
      <c r="X118" s="562"/>
      <c r="Y118" s="562"/>
      <c r="Z118" s="562"/>
      <c r="AA118" s="562"/>
      <c r="AB118" s="562"/>
      <c r="AC118" s="562"/>
      <c r="AD118" s="562">
        <f t="shared" si="5"/>
        <v>14600</v>
      </c>
      <c r="AE118" s="562"/>
      <c r="AF118" s="562"/>
      <c r="AG118" s="562"/>
      <c r="AH118" s="562"/>
      <c r="AI118" s="562"/>
      <c r="AJ118" s="562"/>
      <c r="AK118" s="562"/>
      <c r="AL118" s="559">
        <v>0</v>
      </c>
      <c r="AM118" s="560"/>
      <c r="AN118" s="560"/>
      <c r="AO118" s="560"/>
      <c r="AP118" s="560"/>
      <c r="AQ118" s="560"/>
      <c r="AR118" s="560"/>
      <c r="AS118" s="561"/>
      <c r="AT118" s="562"/>
      <c r="AU118" s="562"/>
      <c r="AV118" s="562"/>
      <c r="AW118" s="562"/>
      <c r="AX118" s="562"/>
      <c r="AY118" s="562"/>
      <c r="AZ118" s="562"/>
      <c r="BA118" s="562"/>
      <c r="BB118" s="562"/>
      <c r="BC118" s="562"/>
      <c r="BD118" s="562"/>
      <c r="BE118" s="562"/>
      <c r="BF118" s="562"/>
      <c r="BG118" s="562"/>
      <c r="BH118" s="562"/>
      <c r="BI118" s="562"/>
      <c r="BJ118" s="562"/>
      <c r="BK118" s="558">
        <f t="shared" si="6"/>
        <v>121180</v>
      </c>
      <c r="BL118" s="558"/>
      <c r="BM118" s="558"/>
      <c r="BN118" s="558"/>
      <c r="BO118" s="558"/>
      <c r="BP118" s="558"/>
      <c r="BQ118" s="558"/>
      <c r="BR118" s="558"/>
      <c r="BS118" s="558"/>
      <c r="BT118" s="563"/>
    </row>
    <row r="119" spans="1:72" s="2" customFormat="1" ht="18" customHeight="1" x14ac:dyDescent="0.2">
      <c r="A119" s="422" t="s">
        <v>1929</v>
      </c>
      <c r="B119" s="422" t="s">
        <v>1762</v>
      </c>
      <c r="C119" s="404">
        <v>1</v>
      </c>
      <c r="D119" s="425">
        <v>1</v>
      </c>
      <c r="E119" s="405">
        <v>8760</v>
      </c>
      <c r="F119" s="558">
        <f t="shared" si="4"/>
        <v>105120</v>
      </c>
      <c r="G119" s="558"/>
      <c r="H119" s="558"/>
      <c r="I119" s="558"/>
      <c r="J119" s="558"/>
      <c r="K119" s="558"/>
      <c r="L119" s="558"/>
      <c r="M119" s="558"/>
      <c r="N119" s="559">
        <v>0</v>
      </c>
      <c r="O119" s="560"/>
      <c r="P119" s="560"/>
      <c r="Q119" s="560"/>
      <c r="R119" s="560"/>
      <c r="S119" s="560"/>
      <c r="T119" s="560"/>
      <c r="U119" s="561"/>
      <c r="V119" s="562">
        <f t="shared" si="7"/>
        <v>1460</v>
      </c>
      <c r="W119" s="562"/>
      <c r="X119" s="562"/>
      <c r="Y119" s="562"/>
      <c r="Z119" s="562"/>
      <c r="AA119" s="562"/>
      <c r="AB119" s="562"/>
      <c r="AC119" s="562"/>
      <c r="AD119" s="562">
        <f t="shared" si="5"/>
        <v>14600</v>
      </c>
      <c r="AE119" s="562"/>
      <c r="AF119" s="562"/>
      <c r="AG119" s="562"/>
      <c r="AH119" s="562"/>
      <c r="AI119" s="562"/>
      <c r="AJ119" s="562"/>
      <c r="AK119" s="562"/>
      <c r="AL119" s="559">
        <v>0</v>
      </c>
      <c r="AM119" s="560"/>
      <c r="AN119" s="560"/>
      <c r="AO119" s="560"/>
      <c r="AP119" s="560"/>
      <c r="AQ119" s="560"/>
      <c r="AR119" s="560"/>
      <c r="AS119" s="561"/>
      <c r="AT119" s="562"/>
      <c r="AU119" s="562"/>
      <c r="AV119" s="562"/>
      <c r="AW119" s="562"/>
      <c r="AX119" s="562"/>
      <c r="AY119" s="562"/>
      <c r="AZ119" s="562"/>
      <c r="BA119" s="562"/>
      <c r="BB119" s="562"/>
      <c r="BC119" s="562"/>
      <c r="BD119" s="562"/>
      <c r="BE119" s="562"/>
      <c r="BF119" s="562"/>
      <c r="BG119" s="562"/>
      <c r="BH119" s="562"/>
      <c r="BI119" s="562"/>
      <c r="BJ119" s="562"/>
      <c r="BK119" s="558">
        <f t="shared" si="6"/>
        <v>121180</v>
      </c>
      <c r="BL119" s="558"/>
      <c r="BM119" s="558"/>
      <c r="BN119" s="558"/>
      <c r="BO119" s="558"/>
      <c r="BP119" s="558"/>
      <c r="BQ119" s="558"/>
      <c r="BR119" s="558"/>
      <c r="BS119" s="558"/>
      <c r="BT119" s="563"/>
    </row>
    <row r="120" spans="1:72" s="2" customFormat="1" ht="18" customHeight="1" x14ac:dyDescent="0.2">
      <c r="A120" s="422" t="s">
        <v>1929</v>
      </c>
      <c r="B120" s="422" t="s">
        <v>2017</v>
      </c>
      <c r="C120" s="404">
        <v>1</v>
      </c>
      <c r="D120" s="425">
        <v>1</v>
      </c>
      <c r="E120" s="405">
        <v>8760</v>
      </c>
      <c r="F120" s="558">
        <f t="shared" si="4"/>
        <v>105120</v>
      </c>
      <c r="G120" s="558"/>
      <c r="H120" s="558"/>
      <c r="I120" s="558"/>
      <c r="J120" s="558"/>
      <c r="K120" s="558"/>
      <c r="L120" s="558"/>
      <c r="M120" s="558"/>
      <c r="N120" s="559">
        <v>0</v>
      </c>
      <c r="O120" s="560"/>
      <c r="P120" s="560"/>
      <c r="Q120" s="560"/>
      <c r="R120" s="560"/>
      <c r="S120" s="560"/>
      <c r="T120" s="560"/>
      <c r="U120" s="561"/>
      <c r="V120" s="562">
        <f t="shared" si="7"/>
        <v>1460</v>
      </c>
      <c r="W120" s="562"/>
      <c r="X120" s="562"/>
      <c r="Y120" s="562"/>
      <c r="Z120" s="562"/>
      <c r="AA120" s="562"/>
      <c r="AB120" s="562"/>
      <c r="AC120" s="562"/>
      <c r="AD120" s="562">
        <f t="shared" si="5"/>
        <v>14600</v>
      </c>
      <c r="AE120" s="562"/>
      <c r="AF120" s="562"/>
      <c r="AG120" s="562"/>
      <c r="AH120" s="562"/>
      <c r="AI120" s="562"/>
      <c r="AJ120" s="562"/>
      <c r="AK120" s="562"/>
      <c r="AL120" s="559">
        <v>0</v>
      </c>
      <c r="AM120" s="560"/>
      <c r="AN120" s="560"/>
      <c r="AO120" s="560"/>
      <c r="AP120" s="560"/>
      <c r="AQ120" s="560"/>
      <c r="AR120" s="560"/>
      <c r="AS120" s="561"/>
      <c r="AT120" s="562"/>
      <c r="AU120" s="562"/>
      <c r="AV120" s="562"/>
      <c r="AW120" s="562"/>
      <c r="AX120" s="562"/>
      <c r="AY120" s="562"/>
      <c r="AZ120" s="562"/>
      <c r="BA120" s="562"/>
      <c r="BB120" s="562"/>
      <c r="BC120" s="562"/>
      <c r="BD120" s="562"/>
      <c r="BE120" s="562"/>
      <c r="BF120" s="562"/>
      <c r="BG120" s="562"/>
      <c r="BH120" s="562"/>
      <c r="BI120" s="562"/>
      <c r="BJ120" s="562"/>
      <c r="BK120" s="558">
        <f t="shared" si="6"/>
        <v>121180</v>
      </c>
      <c r="BL120" s="558"/>
      <c r="BM120" s="558"/>
      <c r="BN120" s="558"/>
      <c r="BO120" s="558"/>
      <c r="BP120" s="558"/>
      <c r="BQ120" s="558"/>
      <c r="BR120" s="558"/>
      <c r="BS120" s="558"/>
      <c r="BT120" s="563"/>
    </row>
    <row r="121" spans="1:72" s="2" customFormat="1" ht="18" customHeight="1" x14ac:dyDescent="0.2">
      <c r="A121" s="422" t="s">
        <v>1929</v>
      </c>
      <c r="B121" s="422" t="s">
        <v>1782</v>
      </c>
      <c r="C121" s="404">
        <v>1</v>
      </c>
      <c r="D121" s="425">
        <v>1</v>
      </c>
      <c r="E121" s="405">
        <v>8760</v>
      </c>
      <c r="F121" s="558">
        <f t="shared" si="4"/>
        <v>105120</v>
      </c>
      <c r="G121" s="558"/>
      <c r="H121" s="558"/>
      <c r="I121" s="558"/>
      <c r="J121" s="558"/>
      <c r="K121" s="558"/>
      <c r="L121" s="558"/>
      <c r="M121" s="558"/>
      <c r="N121" s="559">
        <v>0</v>
      </c>
      <c r="O121" s="560"/>
      <c r="P121" s="560"/>
      <c r="Q121" s="560"/>
      <c r="R121" s="560"/>
      <c r="S121" s="560"/>
      <c r="T121" s="560"/>
      <c r="U121" s="561"/>
      <c r="V121" s="562">
        <f t="shared" si="7"/>
        <v>1460</v>
      </c>
      <c r="W121" s="562"/>
      <c r="X121" s="562"/>
      <c r="Y121" s="562"/>
      <c r="Z121" s="562"/>
      <c r="AA121" s="562"/>
      <c r="AB121" s="562"/>
      <c r="AC121" s="562"/>
      <c r="AD121" s="562">
        <f t="shared" si="5"/>
        <v>14600</v>
      </c>
      <c r="AE121" s="562"/>
      <c r="AF121" s="562"/>
      <c r="AG121" s="562"/>
      <c r="AH121" s="562"/>
      <c r="AI121" s="562"/>
      <c r="AJ121" s="562"/>
      <c r="AK121" s="562"/>
      <c r="AL121" s="559">
        <v>0</v>
      </c>
      <c r="AM121" s="560"/>
      <c r="AN121" s="560"/>
      <c r="AO121" s="560"/>
      <c r="AP121" s="560"/>
      <c r="AQ121" s="560"/>
      <c r="AR121" s="560"/>
      <c r="AS121" s="561"/>
      <c r="AT121" s="562"/>
      <c r="AU121" s="562"/>
      <c r="AV121" s="562"/>
      <c r="AW121" s="562"/>
      <c r="AX121" s="562"/>
      <c r="AY121" s="562"/>
      <c r="AZ121" s="562"/>
      <c r="BA121" s="562"/>
      <c r="BB121" s="562"/>
      <c r="BC121" s="562"/>
      <c r="BD121" s="562"/>
      <c r="BE121" s="562"/>
      <c r="BF121" s="562"/>
      <c r="BG121" s="562"/>
      <c r="BH121" s="562"/>
      <c r="BI121" s="562"/>
      <c r="BJ121" s="562"/>
      <c r="BK121" s="558">
        <f t="shared" si="6"/>
        <v>121180</v>
      </c>
      <c r="BL121" s="558"/>
      <c r="BM121" s="558"/>
      <c r="BN121" s="558"/>
      <c r="BO121" s="558"/>
      <c r="BP121" s="558"/>
      <c r="BQ121" s="558"/>
      <c r="BR121" s="558"/>
      <c r="BS121" s="558"/>
      <c r="BT121" s="563"/>
    </row>
    <row r="122" spans="1:72" s="2" customFormat="1" ht="18" customHeight="1" x14ac:dyDescent="0.2">
      <c r="A122" s="422" t="s">
        <v>1929</v>
      </c>
      <c r="B122" s="422" t="s">
        <v>1763</v>
      </c>
      <c r="C122" s="404">
        <v>1</v>
      </c>
      <c r="D122" s="425">
        <v>2</v>
      </c>
      <c r="E122" s="405">
        <v>17520</v>
      </c>
      <c r="F122" s="558">
        <f t="shared" si="4"/>
        <v>210240</v>
      </c>
      <c r="G122" s="558"/>
      <c r="H122" s="558"/>
      <c r="I122" s="558"/>
      <c r="J122" s="558"/>
      <c r="K122" s="558"/>
      <c r="L122" s="558"/>
      <c r="M122" s="558"/>
      <c r="N122" s="559">
        <v>0</v>
      </c>
      <c r="O122" s="560"/>
      <c r="P122" s="560"/>
      <c r="Q122" s="560"/>
      <c r="R122" s="560"/>
      <c r="S122" s="560"/>
      <c r="T122" s="560"/>
      <c r="U122" s="561"/>
      <c r="V122" s="562">
        <f t="shared" si="7"/>
        <v>2920</v>
      </c>
      <c r="W122" s="562"/>
      <c r="X122" s="562"/>
      <c r="Y122" s="562"/>
      <c r="Z122" s="562"/>
      <c r="AA122" s="562"/>
      <c r="AB122" s="562"/>
      <c r="AC122" s="562"/>
      <c r="AD122" s="562">
        <f t="shared" si="5"/>
        <v>29200</v>
      </c>
      <c r="AE122" s="562"/>
      <c r="AF122" s="562"/>
      <c r="AG122" s="562"/>
      <c r="AH122" s="562"/>
      <c r="AI122" s="562"/>
      <c r="AJ122" s="562"/>
      <c r="AK122" s="562"/>
      <c r="AL122" s="559">
        <v>0</v>
      </c>
      <c r="AM122" s="560"/>
      <c r="AN122" s="560"/>
      <c r="AO122" s="560"/>
      <c r="AP122" s="560"/>
      <c r="AQ122" s="560"/>
      <c r="AR122" s="560"/>
      <c r="AS122" s="561"/>
      <c r="AT122" s="562"/>
      <c r="AU122" s="562"/>
      <c r="AV122" s="562"/>
      <c r="AW122" s="562"/>
      <c r="AX122" s="562"/>
      <c r="AY122" s="562"/>
      <c r="AZ122" s="562"/>
      <c r="BA122" s="562"/>
      <c r="BB122" s="562"/>
      <c r="BC122" s="562"/>
      <c r="BD122" s="562"/>
      <c r="BE122" s="562"/>
      <c r="BF122" s="562"/>
      <c r="BG122" s="562"/>
      <c r="BH122" s="562"/>
      <c r="BI122" s="562"/>
      <c r="BJ122" s="562"/>
      <c r="BK122" s="558">
        <f t="shared" si="6"/>
        <v>242360</v>
      </c>
      <c r="BL122" s="558"/>
      <c r="BM122" s="558"/>
      <c r="BN122" s="558"/>
      <c r="BO122" s="558"/>
      <c r="BP122" s="558"/>
      <c r="BQ122" s="558"/>
      <c r="BR122" s="558"/>
      <c r="BS122" s="558"/>
      <c r="BT122" s="563"/>
    </row>
    <row r="123" spans="1:72" s="2" customFormat="1" ht="18" customHeight="1" x14ac:dyDescent="0.2">
      <c r="A123" s="422" t="s">
        <v>1929</v>
      </c>
      <c r="B123" s="422" t="s">
        <v>1783</v>
      </c>
      <c r="C123" s="404">
        <v>1</v>
      </c>
      <c r="D123" s="425">
        <v>1</v>
      </c>
      <c r="E123" s="405">
        <v>8760</v>
      </c>
      <c r="F123" s="558">
        <f t="shared" si="4"/>
        <v>105120</v>
      </c>
      <c r="G123" s="558"/>
      <c r="H123" s="558"/>
      <c r="I123" s="558"/>
      <c r="J123" s="558"/>
      <c r="K123" s="558"/>
      <c r="L123" s="558"/>
      <c r="M123" s="558"/>
      <c r="N123" s="559">
        <v>0</v>
      </c>
      <c r="O123" s="560"/>
      <c r="P123" s="560"/>
      <c r="Q123" s="560"/>
      <c r="R123" s="560"/>
      <c r="S123" s="560"/>
      <c r="T123" s="560"/>
      <c r="U123" s="561"/>
      <c r="V123" s="562">
        <f t="shared" si="7"/>
        <v>1460</v>
      </c>
      <c r="W123" s="562"/>
      <c r="X123" s="562"/>
      <c r="Y123" s="562"/>
      <c r="Z123" s="562"/>
      <c r="AA123" s="562"/>
      <c r="AB123" s="562"/>
      <c r="AC123" s="562"/>
      <c r="AD123" s="562">
        <f t="shared" si="5"/>
        <v>14600</v>
      </c>
      <c r="AE123" s="562"/>
      <c r="AF123" s="562"/>
      <c r="AG123" s="562"/>
      <c r="AH123" s="562"/>
      <c r="AI123" s="562"/>
      <c r="AJ123" s="562"/>
      <c r="AK123" s="562"/>
      <c r="AL123" s="559">
        <v>0</v>
      </c>
      <c r="AM123" s="560"/>
      <c r="AN123" s="560"/>
      <c r="AO123" s="560"/>
      <c r="AP123" s="560"/>
      <c r="AQ123" s="560"/>
      <c r="AR123" s="560"/>
      <c r="AS123" s="561"/>
      <c r="AT123" s="562"/>
      <c r="AU123" s="562"/>
      <c r="AV123" s="562"/>
      <c r="AW123" s="562"/>
      <c r="AX123" s="562"/>
      <c r="AY123" s="562"/>
      <c r="AZ123" s="562"/>
      <c r="BA123" s="562"/>
      <c r="BB123" s="562"/>
      <c r="BC123" s="562"/>
      <c r="BD123" s="562"/>
      <c r="BE123" s="562"/>
      <c r="BF123" s="562"/>
      <c r="BG123" s="562"/>
      <c r="BH123" s="562"/>
      <c r="BI123" s="562"/>
      <c r="BJ123" s="562"/>
      <c r="BK123" s="558">
        <f t="shared" si="6"/>
        <v>121180</v>
      </c>
      <c r="BL123" s="558"/>
      <c r="BM123" s="558"/>
      <c r="BN123" s="558"/>
      <c r="BO123" s="558"/>
      <c r="BP123" s="558"/>
      <c r="BQ123" s="558"/>
      <c r="BR123" s="558"/>
      <c r="BS123" s="558"/>
      <c r="BT123" s="563"/>
    </row>
    <row r="124" spans="1:72" s="2" customFormat="1" ht="29.25" customHeight="1" x14ac:dyDescent="0.2">
      <c r="A124" s="422" t="s">
        <v>1929</v>
      </c>
      <c r="B124" s="422" t="s">
        <v>1748</v>
      </c>
      <c r="C124" s="404">
        <v>1</v>
      </c>
      <c r="D124" s="425">
        <v>1</v>
      </c>
      <c r="E124" s="405">
        <v>8760</v>
      </c>
      <c r="F124" s="558">
        <f t="shared" si="4"/>
        <v>105120</v>
      </c>
      <c r="G124" s="558"/>
      <c r="H124" s="558"/>
      <c r="I124" s="558"/>
      <c r="J124" s="558"/>
      <c r="K124" s="558"/>
      <c r="L124" s="558"/>
      <c r="M124" s="558"/>
      <c r="N124" s="559">
        <v>0</v>
      </c>
      <c r="O124" s="560"/>
      <c r="P124" s="560"/>
      <c r="Q124" s="560"/>
      <c r="R124" s="560"/>
      <c r="S124" s="560"/>
      <c r="T124" s="560"/>
      <c r="U124" s="561"/>
      <c r="V124" s="562">
        <f t="shared" si="7"/>
        <v>1460</v>
      </c>
      <c r="W124" s="562"/>
      <c r="X124" s="562"/>
      <c r="Y124" s="562"/>
      <c r="Z124" s="562"/>
      <c r="AA124" s="562"/>
      <c r="AB124" s="562"/>
      <c r="AC124" s="562"/>
      <c r="AD124" s="562">
        <f t="shared" si="5"/>
        <v>14600</v>
      </c>
      <c r="AE124" s="562"/>
      <c r="AF124" s="562"/>
      <c r="AG124" s="562"/>
      <c r="AH124" s="562"/>
      <c r="AI124" s="562"/>
      <c r="AJ124" s="562"/>
      <c r="AK124" s="562"/>
      <c r="AL124" s="559">
        <v>0</v>
      </c>
      <c r="AM124" s="560"/>
      <c r="AN124" s="560"/>
      <c r="AO124" s="560"/>
      <c r="AP124" s="560"/>
      <c r="AQ124" s="560"/>
      <c r="AR124" s="560"/>
      <c r="AS124" s="561"/>
      <c r="AT124" s="562"/>
      <c r="AU124" s="562"/>
      <c r="AV124" s="562"/>
      <c r="AW124" s="562"/>
      <c r="AX124" s="562"/>
      <c r="AY124" s="562"/>
      <c r="AZ124" s="562"/>
      <c r="BA124" s="562"/>
      <c r="BB124" s="562"/>
      <c r="BC124" s="562"/>
      <c r="BD124" s="562"/>
      <c r="BE124" s="562"/>
      <c r="BF124" s="562"/>
      <c r="BG124" s="562"/>
      <c r="BH124" s="562"/>
      <c r="BI124" s="562"/>
      <c r="BJ124" s="562"/>
      <c r="BK124" s="558">
        <f t="shared" si="6"/>
        <v>121180</v>
      </c>
      <c r="BL124" s="558"/>
      <c r="BM124" s="558"/>
      <c r="BN124" s="558"/>
      <c r="BO124" s="558"/>
      <c r="BP124" s="558"/>
      <c r="BQ124" s="558"/>
      <c r="BR124" s="558"/>
      <c r="BS124" s="558"/>
      <c r="BT124" s="563"/>
    </row>
    <row r="125" spans="1:72" s="2" customFormat="1" ht="18" customHeight="1" x14ac:dyDescent="0.2">
      <c r="A125" s="422" t="s">
        <v>1929</v>
      </c>
      <c r="B125" s="422" t="s">
        <v>1784</v>
      </c>
      <c r="C125" s="404">
        <v>1</v>
      </c>
      <c r="D125" s="425">
        <v>1</v>
      </c>
      <c r="E125" s="405">
        <v>8760</v>
      </c>
      <c r="F125" s="558">
        <f t="shared" si="4"/>
        <v>105120</v>
      </c>
      <c r="G125" s="558"/>
      <c r="H125" s="558"/>
      <c r="I125" s="558"/>
      <c r="J125" s="558"/>
      <c r="K125" s="558"/>
      <c r="L125" s="558"/>
      <c r="M125" s="558"/>
      <c r="N125" s="559">
        <v>0</v>
      </c>
      <c r="O125" s="560"/>
      <c r="P125" s="560"/>
      <c r="Q125" s="560"/>
      <c r="R125" s="560"/>
      <c r="S125" s="560"/>
      <c r="T125" s="560"/>
      <c r="U125" s="561"/>
      <c r="V125" s="562">
        <f t="shared" si="7"/>
        <v>1460</v>
      </c>
      <c r="W125" s="562"/>
      <c r="X125" s="562"/>
      <c r="Y125" s="562"/>
      <c r="Z125" s="562"/>
      <c r="AA125" s="562"/>
      <c r="AB125" s="562"/>
      <c r="AC125" s="562"/>
      <c r="AD125" s="562">
        <f t="shared" si="5"/>
        <v>14600</v>
      </c>
      <c r="AE125" s="562"/>
      <c r="AF125" s="562"/>
      <c r="AG125" s="562"/>
      <c r="AH125" s="562"/>
      <c r="AI125" s="562"/>
      <c r="AJ125" s="562"/>
      <c r="AK125" s="562"/>
      <c r="AL125" s="559">
        <v>0</v>
      </c>
      <c r="AM125" s="560"/>
      <c r="AN125" s="560"/>
      <c r="AO125" s="560"/>
      <c r="AP125" s="560"/>
      <c r="AQ125" s="560"/>
      <c r="AR125" s="560"/>
      <c r="AS125" s="561"/>
      <c r="AT125" s="562"/>
      <c r="AU125" s="562"/>
      <c r="AV125" s="562"/>
      <c r="AW125" s="562"/>
      <c r="AX125" s="562"/>
      <c r="AY125" s="562"/>
      <c r="AZ125" s="562"/>
      <c r="BA125" s="562"/>
      <c r="BB125" s="562"/>
      <c r="BC125" s="562"/>
      <c r="BD125" s="562"/>
      <c r="BE125" s="562"/>
      <c r="BF125" s="562"/>
      <c r="BG125" s="562"/>
      <c r="BH125" s="562"/>
      <c r="BI125" s="562"/>
      <c r="BJ125" s="562"/>
      <c r="BK125" s="558">
        <f t="shared" si="6"/>
        <v>121180</v>
      </c>
      <c r="BL125" s="558"/>
      <c r="BM125" s="558"/>
      <c r="BN125" s="558"/>
      <c r="BO125" s="558"/>
      <c r="BP125" s="558"/>
      <c r="BQ125" s="558"/>
      <c r="BR125" s="558"/>
      <c r="BS125" s="558"/>
      <c r="BT125" s="563"/>
    </row>
    <row r="126" spans="1:72" s="2" customFormat="1" ht="18" customHeight="1" x14ac:dyDescent="0.2">
      <c r="A126" s="422" t="s">
        <v>1929</v>
      </c>
      <c r="B126" s="422" t="s">
        <v>1756</v>
      </c>
      <c r="C126" s="404">
        <v>1</v>
      </c>
      <c r="D126" s="425">
        <v>2</v>
      </c>
      <c r="E126" s="405">
        <v>17520</v>
      </c>
      <c r="F126" s="558">
        <f t="shared" si="4"/>
        <v>210240</v>
      </c>
      <c r="G126" s="558"/>
      <c r="H126" s="558"/>
      <c r="I126" s="558"/>
      <c r="J126" s="558"/>
      <c r="K126" s="558"/>
      <c r="L126" s="558"/>
      <c r="M126" s="558"/>
      <c r="N126" s="559">
        <v>0</v>
      </c>
      <c r="O126" s="560"/>
      <c r="P126" s="560"/>
      <c r="Q126" s="560"/>
      <c r="R126" s="560"/>
      <c r="S126" s="560"/>
      <c r="T126" s="560"/>
      <c r="U126" s="561"/>
      <c r="V126" s="562">
        <f t="shared" si="7"/>
        <v>2920</v>
      </c>
      <c r="W126" s="562"/>
      <c r="X126" s="562"/>
      <c r="Y126" s="562"/>
      <c r="Z126" s="562"/>
      <c r="AA126" s="562"/>
      <c r="AB126" s="562"/>
      <c r="AC126" s="562"/>
      <c r="AD126" s="562">
        <f t="shared" si="5"/>
        <v>29200</v>
      </c>
      <c r="AE126" s="562"/>
      <c r="AF126" s="562"/>
      <c r="AG126" s="562"/>
      <c r="AH126" s="562"/>
      <c r="AI126" s="562"/>
      <c r="AJ126" s="562"/>
      <c r="AK126" s="562"/>
      <c r="AL126" s="559">
        <v>0</v>
      </c>
      <c r="AM126" s="560"/>
      <c r="AN126" s="560"/>
      <c r="AO126" s="560"/>
      <c r="AP126" s="560"/>
      <c r="AQ126" s="560"/>
      <c r="AR126" s="560"/>
      <c r="AS126" s="561"/>
      <c r="AT126" s="562"/>
      <c r="AU126" s="562"/>
      <c r="AV126" s="562"/>
      <c r="AW126" s="562"/>
      <c r="AX126" s="562"/>
      <c r="AY126" s="562"/>
      <c r="AZ126" s="562"/>
      <c r="BA126" s="562"/>
      <c r="BB126" s="562"/>
      <c r="BC126" s="562"/>
      <c r="BD126" s="562"/>
      <c r="BE126" s="562"/>
      <c r="BF126" s="562"/>
      <c r="BG126" s="562"/>
      <c r="BH126" s="562"/>
      <c r="BI126" s="562"/>
      <c r="BJ126" s="562"/>
      <c r="BK126" s="558">
        <f t="shared" si="6"/>
        <v>242360</v>
      </c>
      <c r="BL126" s="558"/>
      <c r="BM126" s="558"/>
      <c r="BN126" s="558"/>
      <c r="BO126" s="558"/>
      <c r="BP126" s="558"/>
      <c r="BQ126" s="558"/>
      <c r="BR126" s="558"/>
      <c r="BS126" s="558"/>
      <c r="BT126" s="563"/>
    </row>
    <row r="127" spans="1:72" s="2" customFormat="1" ht="18" customHeight="1" x14ac:dyDescent="0.2">
      <c r="A127" s="422" t="s">
        <v>1930</v>
      </c>
      <c r="B127" s="422" t="s">
        <v>1776</v>
      </c>
      <c r="C127" s="404">
        <v>1</v>
      </c>
      <c r="D127" s="425">
        <v>3</v>
      </c>
      <c r="E127" s="405">
        <v>26685</v>
      </c>
      <c r="F127" s="558">
        <f t="shared" si="4"/>
        <v>320220</v>
      </c>
      <c r="G127" s="558"/>
      <c r="H127" s="558"/>
      <c r="I127" s="558"/>
      <c r="J127" s="558"/>
      <c r="K127" s="558"/>
      <c r="L127" s="558"/>
      <c r="M127" s="558"/>
      <c r="N127" s="559">
        <v>0</v>
      </c>
      <c r="O127" s="560"/>
      <c r="P127" s="560"/>
      <c r="Q127" s="560"/>
      <c r="R127" s="560"/>
      <c r="S127" s="560"/>
      <c r="T127" s="560"/>
      <c r="U127" s="561"/>
      <c r="V127" s="562">
        <f t="shared" si="7"/>
        <v>4447.5</v>
      </c>
      <c r="W127" s="562"/>
      <c r="X127" s="562"/>
      <c r="Y127" s="562"/>
      <c r="Z127" s="562"/>
      <c r="AA127" s="562"/>
      <c r="AB127" s="562"/>
      <c r="AC127" s="562"/>
      <c r="AD127" s="562">
        <f t="shared" si="5"/>
        <v>44475</v>
      </c>
      <c r="AE127" s="562"/>
      <c r="AF127" s="562"/>
      <c r="AG127" s="562"/>
      <c r="AH127" s="562"/>
      <c r="AI127" s="562"/>
      <c r="AJ127" s="562"/>
      <c r="AK127" s="562"/>
      <c r="AL127" s="559">
        <v>0</v>
      </c>
      <c r="AM127" s="560"/>
      <c r="AN127" s="560"/>
      <c r="AO127" s="560"/>
      <c r="AP127" s="560"/>
      <c r="AQ127" s="560"/>
      <c r="AR127" s="560"/>
      <c r="AS127" s="561"/>
      <c r="AT127" s="562"/>
      <c r="AU127" s="562"/>
      <c r="AV127" s="562"/>
      <c r="AW127" s="562"/>
      <c r="AX127" s="562"/>
      <c r="AY127" s="562"/>
      <c r="AZ127" s="562"/>
      <c r="BA127" s="562"/>
      <c r="BB127" s="562"/>
      <c r="BC127" s="562"/>
      <c r="BD127" s="562"/>
      <c r="BE127" s="562"/>
      <c r="BF127" s="562"/>
      <c r="BG127" s="562"/>
      <c r="BH127" s="562"/>
      <c r="BI127" s="562"/>
      <c r="BJ127" s="562"/>
      <c r="BK127" s="558">
        <f t="shared" si="6"/>
        <v>369142.5</v>
      </c>
      <c r="BL127" s="558"/>
      <c r="BM127" s="558"/>
      <c r="BN127" s="558"/>
      <c r="BO127" s="558"/>
      <c r="BP127" s="558"/>
      <c r="BQ127" s="558"/>
      <c r="BR127" s="558"/>
      <c r="BS127" s="558"/>
      <c r="BT127" s="563"/>
    </row>
    <row r="128" spans="1:72" s="2" customFormat="1" ht="24" customHeight="1" x14ac:dyDescent="0.2">
      <c r="A128" s="422" t="s">
        <v>1930</v>
      </c>
      <c r="B128" s="422" t="s">
        <v>1777</v>
      </c>
      <c r="C128" s="404">
        <v>1</v>
      </c>
      <c r="D128" s="425">
        <v>1</v>
      </c>
      <c r="E128" s="405">
        <v>8895</v>
      </c>
      <c r="F128" s="558">
        <f t="shared" si="4"/>
        <v>106740</v>
      </c>
      <c r="G128" s="558"/>
      <c r="H128" s="558"/>
      <c r="I128" s="558"/>
      <c r="J128" s="558"/>
      <c r="K128" s="558"/>
      <c r="L128" s="558"/>
      <c r="M128" s="558"/>
      <c r="N128" s="559">
        <v>0</v>
      </c>
      <c r="O128" s="560"/>
      <c r="P128" s="560"/>
      <c r="Q128" s="560"/>
      <c r="R128" s="560"/>
      <c r="S128" s="560"/>
      <c r="T128" s="560"/>
      <c r="U128" s="561"/>
      <c r="V128" s="562">
        <f t="shared" si="7"/>
        <v>1482.5</v>
      </c>
      <c r="W128" s="562"/>
      <c r="X128" s="562"/>
      <c r="Y128" s="562"/>
      <c r="Z128" s="562"/>
      <c r="AA128" s="562"/>
      <c r="AB128" s="562"/>
      <c r="AC128" s="562"/>
      <c r="AD128" s="562">
        <f t="shared" si="5"/>
        <v>14825</v>
      </c>
      <c r="AE128" s="562"/>
      <c r="AF128" s="562"/>
      <c r="AG128" s="562"/>
      <c r="AH128" s="562"/>
      <c r="AI128" s="562"/>
      <c r="AJ128" s="562"/>
      <c r="AK128" s="562"/>
      <c r="AL128" s="559">
        <v>0</v>
      </c>
      <c r="AM128" s="560"/>
      <c r="AN128" s="560"/>
      <c r="AO128" s="560"/>
      <c r="AP128" s="560"/>
      <c r="AQ128" s="560"/>
      <c r="AR128" s="560"/>
      <c r="AS128" s="561"/>
      <c r="AT128" s="562"/>
      <c r="AU128" s="562"/>
      <c r="AV128" s="562"/>
      <c r="AW128" s="562"/>
      <c r="AX128" s="562"/>
      <c r="AY128" s="562"/>
      <c r="AZ128" s="562"/>
      <c r="BA128" s="562"/>
      <c r="BB128" s="562"/>
      <c r="BC128" s="562"/>
      <c r="BD128" s="562"/>
      <c r="BE128" s="562"/>
      <c r="BF128" s="562"/>
      <c r="BG128" s="562"/>
      <c r="BH128" s="562"/>
      <c r="BI128" s="562"/>
      <c r="BJ128" s="562"/>
      <c r="BK128" s="558">
        <f t="shared" si="6"/>
        <v>123047.5</v>
      </c>
      <c r="BL128" s="558"/>
      <c r="BM128" s="558"/>
      <c r="BN128" s="558"/>
      <c r="BO128" s="558"/>
      <c r="BP128" s="558"/>
      <c r="BQ128" s="558"/>
      <c r="BR128" s="558"/>
      <c r="BS128" s="558"/>
      <c r="BT128" s="563"/>
    </row>
    <row r="129" spans="1:72" s="2" customFormat="1" ht="18" customHeight="1" x14ac:dyDescent="0.2">
      <c r="A129" s="422" t="s">
        <v>1930</v>
      </c>
      <c r="B129" s="422" t="s">
        <v>1761</v>
      </c>
      <c r="C129" s="404">
        <v>1</v>
      </c>
      <c r="D129" s="425">
        <v>2</v>
      </c>
      <c r="E129" s="405">
        <v>17790</v>
      </c>
      <c r="F129" s="558">
        <f t="shared" si="4"/>
        <v>213480</v>
      </c>
      <c r="G129" s="558"/>
      <c r="H129" s="558"/>
      <c r="I129" s="558"/>
      <c r="J129" s="558"/>
      <c r="K129" s="558"/>
      <c r="L129" s="558"/>
      <c r="M129" s="558"/>
      <c r="N129" s="559">
        <v>0</v>
      </c>
      <c r="O129" s="560"/>
      <c r="P129" s="560"/>
      <c r="Q129" s="560"/>
      <c r="R129" s="560"/>
      <c r="S129" s="560"/>
      <c r="T129" s="560"/>
      <c r="U129" s="561"/>
      <c r="V129" s="562">
        <f t="shared" si="7"/>
        <v>2965</v>
      </c>
      <c r="W129" s="562"/>
      <c r="X129" s="562"/>
      <c r="Y129" s="562"/>
      <c r="Z129" s="562"/>
      <c r="AA129" s="562"/>
      <c r="AB129" s="562"/>
      <c r="AC129" s="562"/>
      <c r="AD129" s="562">
        <f t="shared" si="5"/>
        <v>29650</v>
      </c>
      <c r="AE129" s="562"/>
      <c r="AF129" s="562"/>
      <c r="AG129" s="562"/>
      <c r="AH129" s="562"/>
      <c r="AI129" s="562"/>
      <c r="AJ129" s="562"/>
      <c r="AK129" s="562"/>
      <c r="AL129" s="559">
        <v>0</v>
      </c>
      <c r="AM129" s="560"/>
      <c r="AN129" s="560"/>
      <c r="AO129" s="560"/>
      <c r="AP129" s="560"/>
      <c r="AQ129" s="560"/>
      <c r="AR129" s="560"/>
      <c r="AS129" s="561"/>
      <c r="AT129" s="562"/>
      <c r="AU129" s="562"/>
      <c r="AV129" s="562"/>
      <c r="AW129" s="562"/>
      <c r="AX129" s="562"/>
      <c r="AY129" s="562"/>
      <c r="AZ129" s="562"/>
      <c r="BA129" s="562"/>
      <c r="BB129" s="562"/>
      <c r="BC129" s="562"/>
      <c r="BD129" s="562"/>
      <c r="BE129" s="562"/>
      <c r="BF129" s="562"/>
      <c r="BG129" s="562"/>
      <c r="BH129" s="562"/>
      <c r="BI129" s="562"/>
      <c r="BJ129" s="562"/>
      <c r="BK129" s="558">
        <f t="shared" si="6"/>
        <v>246095</v>
      </c>
      <c r="BL129" s="558"/>
      <c r="BM129" s="558"/>
      <c r="BN129" s="558"/>
      <c r="BO129" s="558"/>
      <c r="BP129" s="558"/>
      <c r="BQ129" s="558"/>
      <c r="BR129" s="558"/>
      <c r="BS129" s="558"/>
      <c r="BT129" s="563"/>
    </row>
    <row r="130" spans="1:72" s="2" customFormat="1" ht="18" customHeight="1" x14ac:dyDescent="0.2">
      <c r="A130" s="422" t="s">
        <v>1930</v>
      </c>
      <c r="B130" s="422" t="s">
        <v>1759</v>
      </c>
      <c r="C130" s="404">
        <v>1</v>
      </c>
      <c r="D130" s="425">
        <v>1</v>
      </c>
      <c r="E130" s="405">
        <v>8895</v>
      </c>
      <c r="F130" s="558">
        <f t="shared" si="4"/>
        <v>106740</v>
      </c>
      <c r="G130" s="558"/>
      <c r="H130" s="558"/>
      <c r="I130" s="558"/>
      <c r="J130" s="558"/>
      <c r="K130" s="558"/>
      <c r="L130" s="558"/>
      <c r="M130" s="558"/>
      <c r="N130" s="559">
        <v>0</v>
      </c>
      <c r="O130" s="560"/>
      <c r="P130" s="560"/>
      <c r="Q130" s="560"/>
      <c r="R130" s="560"/>
      <c r="S130" s="560"/>
      <c r="T130" s="560"/>
      <c r="U130" s="561"/>
      <c r="V130" s="562">
        <f t="shared" si="7"/>
        <v>1482.5</v>
      </c>
      <c r="W130" s="562"/>
      <c r="X130" s="562"/>
      <c r="Y130" s="562"/>
      <c r="Z130" s="562"/>
      <c r="AA130" s="562"/>
      <c r="AB130" s="562"/>
      <c r="AC130" s="562"/>
      <c r="AD130" s="562">
        <f t="shared" si="5"/>
        <v>14825</v>
      </c>
      <c r="AE130" s="562"/>
      <c r="AF130" s="562"/>
      <c r="AG130" s="562"/>
      <c r="AH130" s="562"/>
      <c r="AI130" s="562"/>
      <c r="AJ130" s="562"/>
      <c r="AK130" s="562"/>
      <c r="AL130" s="559">
        <v>0</v>
      </c>
      <c r="AM130" s="560"/>
      <c r="AN130" s="560"/>
      <c r="AO130" s="560"/>
      <c r="AP130" s="560"/>
      <c r="AQ130" s="560"/>
      <c r="AR130" s="560"/>
      <c r="AS130" s="561"/>
      <c r="AT130" s="562"/>
      <c r="AU130" s="562"/>
      <c r="AV130" s="562"/>
      <c r="AW130" s="562"/>
      <c r="AX130" s="562"/>
      <c r="AY130" s="562"/>
      <c r="AZ130" s="562"/>
      <c r="BA130" s="562"/>
      <c r="BB130" s="562"/>
      <c r="BC130" s="562"/>
      <c r="BD130" s="562"/>
      <c r="BE130" s="562"/>
      <c r="BF130" s="562"/>
      <c r="BG130" s="562"/>
      <c r="BH130" s="562"/>
      <c r="BI130" s="562"/>
      <c r="BJ130" s="562"/>
      <c r="BK130" s="558">
        <f t="shared" si="6"/>
        <v>123047.5</v>
      </c>
      <c r="BL130" s="558"/>
      <c r="BM130" s="558"/>
      <c r="BN130" s="558"/>
      <c r="BO130" s="558"/>
      <c r="BP130" s="558"/>
      <c r="BQ130" s="558"/>
      <c r="BR130" s="558"/>
      <c r="BS130" s="558"/>
      <c r="BT130" s="563"/>
    </row>
    <row r="131" spans="1:72" s="2" customFormat="1" ht="18" customHeight="1" x14ac:dyDescent="0.2">
      <c r="A131" s="422" t="s">
        <v>1930</v>
      </c>
      <c r="B131" s="422" t="s">
        <v>1778</v>
      </c>
      <c r="C131" s="404">
        <v>1</v>
      </c>
      <c r="D131" s="425">
        <v>3</v>
      </c>
      <c r="E131" s="405">
        <v>26685</v>
      </c>
      <c r="F131" s="558">
        <f t="shared" si="4"/>
        <v>320220</v>
      </c>
      <c r="G131" s="558"/>
      <c r="H131" s="558"/>
      <c r="I131" s="558"/>
      <c r="J131" s="558"/>
      <c r="K131" s="558"/>
      <c r="L131" s="558"/>
      <c r="M131" s="558"/>
      <c r="N131" s="559">
        <v>0</v>
      </c>
      <c r="O131" s="560"/>
      <c r="P131" s="560"/>
      <c r="Q131" s="560"/>
      <c r="R131" s="560"/>
      <c r="S131" s="560"/>
      <c r="T131" s="560"/>
      <c r="U131" s="561"/>
      <c r="V131" s="562">
        <f t="shared" si="7"/>
        <v>4447.5</v>
      </c>
      <c r="W131" s="562"/>
      <c r="X131" s="562"/>
      <c r="Y131" s="562"/>
      <c r="Z131" s="562"/>
      <c r="AA131" s="562"/>
      <c r="AB131" s="562"/>
      <c r="AC131" s="562"/>
      <c r="AD131" s="562">
        <f t="shared" si="5"/>
        <v>44475</v>
      </c>
      <c r="AE131" s="562"/>
      <c r="AF131" s="562"/>
      <c r="AG131" s="562"/>
      <c r="AH131" s="562"/>
      <c r="AI131" s="562"/>
      <c r="AJ131" s="562"/>
      <c r="AK131" s="562"/>
      <c r="AL131" s="559">
        <v>0</v>
      </c>
      <c r="AM131" s="560"/>
      <c r="AN131" s="560"/>
      <c r="AO131" s="560"/>
      <c r="AP131" s="560"/>
      <c r="AQ131" s="560"/>
      <c r="AR131" s="560"/>
      <c r="AS131" s="561"/>
      <c r="AT131" s="562"/>
      <c r="AU131" s="562"/>
      <c r="AV131" s="562"/>
      <c r="AW131" s="562"/>
      <c r="AX131" s="562"/>
      <c r="AY131" s="562"/>
      <c r="AZ131" s="562"/>
      <c r="BA131" s="562"/>
      <c r="BB131" s="562"/>
      <c r="BC131" s="562"/>
      <c r="BD131" s="562"/>
      <c r="BE131" s="562"/>
      <c r="BF131" s="562"/>
      <c r="BG131" s="562"/>
      <c r="BH131" s="562"/>
      <c r="BI131" s="562"/>
      <c r="BJ131" s="562"/>
      <c r="BK131" s="558">
        <f t="shared" si="6"/>
        <v>369142.5</v>
      </c>
      <c r="BL131" s="558"/>
      <c r="BM131" s="558"/>
      <c r="BN131" s="558"/>
      <c r="BO131" s="558"/>
      <c r="BP131" s="558"/>
      <c r="BQ131" s="558"/>
      <c r="BR131" s="558"/>
      <c r="BS131" s="558"/>
      <c r="BT131" s="563"/>
    </row>
    <row r="132" spans="1:72" s="2" customFormat="1" ht="12.75" x14ac:dyDescent="0.2">
      <c r="A132" s="422" t="s">
        <v>1930</v>
      </c>
      <c r="B132" s="422" t="s">
        <v>2017</v>
      </c>
      <c r="C132" s="404">
        <v>1</v>
      </c>
      <c r="D132" s="425">
        <v>2</v>
      </c>
      <c r="E132" s="405">
        <v>17790</v>
      </c>
      <c r="F132" s="558">
        <f t="shared" si="4"/>
        <v>213480</v>
      </c>
      <c r="G132" s="558"/>
      <c r="H132" s="558"/>
      <c r="I132" s="558"/>
      <c r="J132" s="558"/>
      <c r="K132" s="558"/>
      <c r="L132" s="558"/>
      <c r="M132" s="558"/>
      <c r="N132" s="559">
        <v>0</v>
      </c>
      <c r="O132" s="560"/>
      <c r="P132" s="560"/>
      <c r="Q132" s="560"/>
      <c r="R132" s="560"/>
      <c r="S132" s="560"/>
      <c r="T132" s="560"/>
      <c r="U132" s="561"/>
      <c r="V132" s="562">
        <f t="shared" si="7"/>
        <v>2965</v>
      </c>
      <c r="W132" s="562"/>
      <c r="X132" s="562"/>
      <c r="Y132" s="562"/>
      <c r="Z132" s="562"/>
      <c r="AA132" s="562"/>
      <c r="AB132" s="562"/>
      <c r="AC132" s="562"/>
      <c r="AD132" s="562">
        <f t="shared" si="5"/>
        <v>29650</v>
      </c>
      <c r="AE132" s="562"/>
      <c r="AF132" s="562"/>
      <c r="AG132" s="562"/>
      <c r="AH132" s="562"/>
      <c r="AI132" s="562"/>
      <c r="AJ132" s="562"/>
      <c r="AK132" s="562"/>
      <c r="AL132" s="559">
        <v>0</v>
      </c>
      <c r="AM132" s="560"/>
      <c r="AN132" s="560"/>
      <c r="AO132" s="560"/>
      <c r="AP132" s="560"/>
      <c r="AQ132" s="560"/>
      <c r="AR132" s="560"/>
      <c r="AS132" s="561"/>
      <c r="AT132" s="562"/>
      <c r="AU132" s="562"/>
      <c r="AV132" s="562"/>
      <c r="AW132" s="562"/>
      <c r="AX132" s="562"/>
      <c r="AY132" s="562"/>
      <c r="AZ132" s="562"/>
      <c r="BA132" s="562"/>
      <c r="BB132" s="562"/>
      <c r="BC132" s="562"/>
      <c r="BD132" s="562"/>
      <c r="BE132" s="562"/>
      <c r="BF132" s="562"/>
      <c r="BG132" s="562"/>
      <c r="BH132" s="562"/>
      <c r="BI132" s="562"/>
      <c r="BJ132" s="562"/>
      <c r="BK132" s="558">
        <f t="shared" si="6"/>
        <v>246095</v>
      </c>
      <c r="BL132" s="558"/>
      <c r="BM132" s="558"/>
      <c r="BN132" s="558"/>
      <c r="BO132" s="558"/>
      <c r="BP132" s="558"/>
      <c r="BQ132" s="558"/>
      <c r="BR132" s="558"/>
      <c r="BS132" s="558"/>
      <c r="BT132" s="563"/>
    </row>
    <row r="133" spans="1:72" s="2" customFormat="1" ht="18" customHeight="1" x14ac:dyDescent="0.2">
      <c r="A133" s="422" t="s">
        <v>1930</v>
      </c>
      <c r="B133" s="422" t="s">
        <v>1774</v>
      </c>
      <c r="C133" s="404">
        <v>1</v>
      </c>
      <c r="D133" s="425">
        <v>1</v>
      </c>
      <c r="E133" s="405">
        <v>8895</v>
      </c>
      <c r="F133" s="558">
        <f t="shared" si="4"/>
        <v>106740</v>
      </c>
      <c r="G133" s="558"/>
      <c r="H133" s="558"/>
      <c r="I133" s="558"/>
      <c r="J133" s="558"/>
      <c r="K133" s="558"/>
      <c r="L133" s="558"/>
      <c r="M133" s="558"/>
      <c r="N133" s="559">
        <v>0</v>
      </c>
      <c r="O133" s="560"/>
      <c r="P133" s="560"/>
      <c r="Q133" s="560"/>
      <c r="R133" s="560"/>
      <c r="S133" s="560"/>
      <c r="T133" s="560"/>
      <c r="U133" s="561"/>
      <c r="V133" s="562">
        <f t="shared" si="7"/>
        <v>1482.5</v>
      </c>
      <c r="W133" s="562"/>
      <c r="X133" s="562"/>
      <c r="Y133" s="562"/>
      <c r="Z133" s="562"/>
      <c r="AA133" s="562"/>
      <c r="AB133" s="562"/>
      <c r="AC133" s="562"/>
      <c r="AD133" s="562">
        <f t="shared" si="5"/>
        <v>14825</v>
      </c>
      <c r="AE133" s="562"/>
      <c r="AF133" s="562"/>
      <c r="AG133" s="562"/>
      <c r="AH133" s="562"/>
      <c r="AI133" s="562"/>
      <c r="AJ133" s="562"/>
      <c r="AK133" s="562"/>
      <c r="AL133" s="559">
        <v>0</v>
      </c>
      <c r="AM133" s="560"/>
      <c r="AN133" s="560"/>
      <c r="AO133" s="560"/>
      <c r="AP133" s="560"/>
      <c r="AQ133" s="560"/>
      <c r="AR133" s="560"/>
      <c r="AS133" s="561"/>
      <c r="AT133" s="562"/>
      <c r="AU133" s="562"/>
      <c r="AV133" s="562"/>
      <c r="AW133" s="562"/>
      <c r="AX133" s="562"/>
      <c r="AY133" s="562"/>
      <c r="AZ133" s="562"/>
      <c r="BA133" s="562"/>
      <c r="BB133" s="562"/>
      <c r="BC133" s="562"/>
      <c r="BD133" s="562"/>
      <c r="BE133" s="562"/>
      <c r="BF133" s="562"/>
      <c r="BG133" s="562"/>
      <c r="BH133" s="562"/>
      <c r="BI133" s="562"/>
      <c r="BJ133" s="562"/>
      <c r="BK133" s="558">
        <f t="shared" si="6"/>
        <v>123047.5</v>
      </c>
      <c r="BL133" s="558"/>
      <c r="BM133" s="558"/>
      <c r="BN133" s="558"/>
      <c r="BO133" s="558"/>
      <c r="BP133" s="558"/>
      <c r="BQ133" s="558"/>
      <c r="BR133" s="558"/>
      <c r="BS133" s="558"/>
      <c r="BT133" s="563"/>
    </row>
    <row r="134" spans="1:72" s="2" customFormat="1" ht="18" customHeight="1" x14ac:dyDescent="0.2">
      <c r="A134" s="422" t="s">
        <v>1930</v>
      </c>
      <c r="B134" s="422" t="s">
        <v>1760</v>
      </c>
      <c r="C134" s="404">
        <v>1</v>
      </c>
      <c r="D134" s="425">
        <v>3</v>
      </c>
      <c r="E134" s="405">
        <v>26685</v>
      </c>
      <c r="F134" s="558">
        <f t="shared" si="4"/>
        <v>320220</v>
      </c>
      <c r="G134" s="558"/>
      <c r="H134" s="558"/>
      <c r="I134" s="558"/>
      <c r="J134" s="558"/>
      <c r="K134" s="558"/>
      <c r="L134" s="558"/>
      <c r="M134" s="558"/>
      <c r="N134" s="559">
        <v>0</v>
      </c>
      <c r="O134" s="560"/>
      <c r="P134" s="560"/>
      <c r="Q134" s="560"/>
      <c r="R134" s="560"/>
      <c r="S134" s="560"/>
      <c r="T134" s="560"/>
      <c r="U134" s="561"/>
      <c r="V134" s="562">
        <f t="shared" si="7"/>
        <v>4447.5</v>
      </c>
      <c r="W134" s="562"/>
      <c r="X134" s="562"/>
      <c r="Y134" s="562"/>
      <c r="Z134" s="562"/>
      <c r="AA134" s="562"/>
      <c r="AB134" s="562"/>
      <c r="AC134" s="562"/>
      <c r="AD134" s="562">
        <f t="shared" si="5"/>
        <v>44475</v>
      </c>
      <c r="AE134" s="562"/>
      <c r="AF134" s="562"/>
      <c r="AG134" s="562"/>
      <c r="AH134" s="562"/>
      <c r="AI134" s="562"/>
      <c r="AJ134" s="562"/>
      <c r="AK134" s="562"/>
      <c r="AL134" s="559">
        <v>0</v>
      </c>
      <c r="AM134" s="560"/>
      <c r="AN134" s="560"/>
      <c r="AO134" s="560"/>
      <c r="AP134" s="560"/>
      <c r="AQ134" s="560"/>
      <c r="AR134" s="560"/>
      <c r="AS134" s="561"/>
      <c r="AT134" s="562"/>
      <c r="AU134" s="562"/>
      <c r="AV134" s="562"/>
      <c r="AW134" s="562"/>
      <c r="AX134" s="562"/>
      <c r="AY134" s="562"/>
      <c r="AZ134" s="562"/>
      <c r="BA134" s="562"/>
      <c r="BB134" s="562"/>
      <c r="BC134" s="562"/>
      <c r="BD134" s="562"/>
      <c r="BE134" s="562"/>
      <c r="BF134" s="562"/>
      <c r="BG134" s="562"/>
      <c r="BH134" s="562"/>
      <c r="BI134" s="562"/>
      <c r="BJ134" s="562"/>
      <c r="BK134" s="558">
        <f t="shared" si="6"/>
        <v>369142.5</v>
      </c>
      <c r="BL134" s="558"/>
      <c r="BM134" s="558"/>
      <c r="BN134" s="558"/>
      <c r="BO134" s="558"/>
      <c r="BP134" s="558"/>
      <c r="BQ134" s="558"/>
      <c r="BR134" s="558"/>
      <c r="BS134" s="558"/>
      <c r="BT134" s="563"/>
    </row>
    <row r="135" spans="1:72" s="2" customFormat="1" ht="18" customHeight="1" x14ac:dyDescent="0.2">
      <c r="A135" s="422" t="s">
        <v>1930</v>
      </c>
      <c r="B135" s="422" t="s">
        <v>1748</v>
      </c>
      <c r="C135" s="404">
        <v>1</v>
      </c>
      <c r="D135" s="425">
        <v>2</v>
      </c>
      <c r="E135" s="405">
        <v>17790</v>
      </c>
      <c r="F135" s="558">
        <f t="shared" si="4"/>
        <v>213480</v>
      </c>
      <c r="G135" s="558"/>
      <c r="H135" s="558"/>
      <c r="I135" s="558"/>
      <c r="J135" s="558"/>
      <c r="K135" s="558"/>
      <c r="L135" s="558"/>
      <c r="M135" s="558"/>
      <c r="N135" s="559">
        <v>0</v>
      </c>
      <c r="O135" s="560"/>
      <c r="P135" s="560"/>
      <c r="Q135" s="560"/>
      <c r="R135" s="560"/>
      <c r="S135" s="560"/>
      <c r="T135" s="560"/>
      <c r="U135" s="561"/>
      <c r="V135" s="562">
        <f t="shared" si="7"/>
        <v>2965</v>
      </c>
      <c r="W135" s="562"/>
      <c r="X135" s="562"/>
      <c r="Y135" s="562"/>
      <c r="Z135" s="562"/>
      <c r="AA135" s="562"/>
      <c r="AB135" s="562"/>
      <c r="AC135" s="562"/>
      <c r="AD135" s="562">
        <f t="shared" si="5"/>
        <v>29650</v>
      </c>
      <c r="AE135" s="562"/>
      <c r="AF135" s="562"/>
      <c r="AG135" s="562"/>
      <c r="AH135" s="562"/>
      <c r="AI135" s="562"/>
      <c r="AJ135" s="562"/>
      <c r="AK135" s="562"/>
      <c r="AL135" s="559">
        <v>0</v>
      </c>
      <c r="AM135" s="560"/>
      <c r="AN135" s="560"/>
      <c r="AO135" s="560"/>
      <c r="AP135" s="560"/>
      <c r="AQ135" s="560"/>
      <c r="AR135" s="560"/>
      <c r="AS135" s="561"/>
      <c r="AT135" s="562"/>
      <c r="AU135" s="562"/>
      <c r="AV135" s="562"/>
      <c r="AW135" s="562"/>
      <c r="AX135" s="562"/>
      <c r="AY135" s="562"/>
      <c r="AZ135" s="562"/>
      <c r="BA135" s="562"/>
      <c r="BB135" s="562"/>
      <c r="BC135" s="562"/>
      <c r="BD135" s="562"/>
      <c r="BE135" s="562"/>
      <c r="BF135" s="562"/>
      <c r="BG135" s="562"/>
      <c r="BH135" s="562"/>
      <c r="BI135" s="562"/>
      <c r="BJ135" s="562"/>
      <c r="BK135" s="558">
        <f t="shared" si="6"/>
        <v>246095</v>
      </c>
      <c r="BL135" s="558"/>
      <c r="BM135" s="558"/>
      <c r="BN135" s="558"/>
      <c r="BO135" s="558"/>
      <c r="BP135" s="558"/>
      <c r="BQ135" s="558"/>
      <c r="BR135" s="558"/>
      <c r="BS135" s="558"/>
      <c r="BT135" s="563"/>
    </row>
    <row r="136" spans="1:72" s="2" customFormat="1" ht="18" customHeight="1" x14ac:dyDescent="0.2">
      <c r="A136" s="422" t="s">
        <v>1930</v>
      </c>
      <c r="B136" s="422" t="s">
        <v>1764</v>
      </c>
      <c r="C136" s="404">
        <v>1</v>
      </c>
      <c r="D136" s="425">
        <v>1</v>
      </c>
      <c r="E136" s="405">
        <v>8895</v>
      </c>
      <c r="F136" s="558">
        <f t="shared" si="4"/>
        <v>106740</v>
      </c>
      <c r="G136" s="558"/>
      <c r="H136" s="558"/>
      <c r="I136" s="558"/>
      <c r="J136" s="558"/>
      <c r="K136" s="558"/>
      <c r="L136" s="558"/>
      <c r="M136" s="558"/>
      <c r="N136" s="559">
        <v>0</v>
      </c>
      <c r="O136" s="560"/>
      <c r="P136" s="560"/>
      <c r="Q136" s="560"/>
      <c r="R136" s="560"/>
      <c r="S136" s="560"/>
      <c r="T136" s="560"/>
      <c r="U136" s="561"/>
      <c r="V136" s="562">
        <f t="shared" si="7"/>
        <v>1482.5</v>
      </c>
      <c r="W136" s="562"/>
      <c r="X136" s="562"/>
      <c r="Y136" s="562"/>
      <c r="Z136" s="562"/>
      <c r="AA136" s="562"/>
      <c r="AB136" s="562"/>
      <c r="AC136" s="562"/>
      <c r="AD136" s="562">
        <f t="shared" si="5"/>
        <v>14825</v>
      </c>
      <c r="AE136" s="562"/>
      <c r="AF136" s="562"/>
      <c r="AG136" s="562"/>
      <c r="AH136" s="562"/>
      <c r="AI136" s="562"/>
      <c r="AJ136" s="562"/>
      <c r="AK136" s="562"/>
      <c r="AL136" s="559">
        <v>0</v>
      </c>
      <c r="AM136" s="560"/>
      <c r="AN136" s="560"/>
      <c r="AO136" s="560"/>
      <c r="AP136" s="560"/>
      <c r="AQ136" s="560"/>
      <c r="AR136" s="560"/>
      <c r="AS136" s="561"/>
      <c r="AT136" s="562"/>
      <c r="AU136" s="562"/>
      <c r="AV136" s="562"/>
      <c r="AW136" s="562"/>
      <c r="AX136" s="562"/>
      <c r="AY136" s="562"/>
      <c r="AZ136" s="562"/>
      <c r="BA136" s="562"/>
      <c r="BB136" s="562"/>
      <c r="BC136" s="562"/>
      <c r="BD136" s="562"/>
      <c r="BE136" s="562"/>
      <c r="BF136" s="562"/>
      <c r="BG136" s="562"/>
      <c r="BH136" s="562"/>
      <c r="BI136" s="562"/>
      <c r="BJ136" s="562"/>
      <c r="BK136" s="558">
        <f t="shared" si="6"/>
        <v>123047.5</v>
      </c>
      <c r="BL136" s="558"/>
      <c r="BM136" s="558"/>
      <c r="BN136" s="558"/>
      <c r="BO136" s="558"/>
      <c r="BP136" s="558"/>
      <c r="BQ136" s="558"/>
      <c r="BR136" s="558"/>
      <c r="BS136" s="558"/>
      <c r="BT136" s="563"/>
    </row>
    <row r="137" spans="1:72" s="2" customFormat="1" ht="24" customHeight="1" x14ac:dyDescent="0.2">
      <c r="A137" s="422" t="s">
        <v>1931</v>
      </c>
      <c r="B137" s="422" t="s">
        <v>1765</v>
      </c>
      <c r="C137" s="404">
        <v>1</v>
      </c>
      <c r="D137" s="425">
        <v>7</v>
      </c>
      <c r="E137" s="405">
        <v>62265</v>
      </c>
      <c r="F137" s="558">
        <f t="shared" ref="F137:F200" si="8">E137*12</f>
        <v>747180</v>
      </c>
      <c r="G137" s="558"/>
      <c r="H137" s="558"/>
      <c r="I137" s="558"/>
      <c r="J137" s="558"/>
      <c r="K137" s="558"/>
      <c r="L137" s="558"/>
      <c r="M137" s="558"/>
      <c r="N137" s="559">
        <v>0</v>
      </c>
      <c r="O137" s="560"/>
      <c r="P137" s="560"/>
      <c r="Q137" s="560"/>
      <c r="R137" s="560"/>
      <c r="S137" s="560"/>
      <c r="T137" s="560"/>
      <c r="U137" s="561"/>
      <c r="V137" s="562">
        <f t="shared" si="7"/>
        <v>10377.5</v>
      </c>
      <c r="W137" s="562"/>
      <c r="X137" s="562"/>
      <c r="Y137" s="562"/>
      <c r="Z137" s="562"/>
      <c r="AA137" s="562"/>
      <c r="AB137" s="562"/>
      <c r="AC137" s="562"/>
      <c r="AD137" s="562">
        <f t="shared" si="5"/>
        <v>103775</v>
      </c>
      <c r="AE137" s="562"/>
      <c r="AF137" s="562"/>
      <c r="AG137" s="562"/>
      <c r="AH137" s="562"/>
      <c r="AI137" s="562"/>
      <c r="AJ137" s="562"/>
      <c r="AK137" s="562"/>
      <c r="AL137" s="559">
        <v>0</v>
      </c>
      <c r="AM137" s="560"/>
      <c r="AN137" s="560"/>
      <c r="AO137" s="560"/>
      <c r="AP137" s="560"/>
      <c r="AQ137" s="560"/>
      <c r="AR137" s="560"/>
      <c r="AS137" s="561"/>
      <c r="AT137" s="562"/>
      <c r="AU137" s="562"/>
      <c r="AV137" s="562"/>
      <c r="AW137" s="562"/>
      <c r="AX137" s="562"/>
      <c r="AY137" s="562"/>
      <c r="AZ137" s="562"/>
      <c r="BA137" s="562"/>
      <c r="BB137" s="562"/>
      <c r="BC137" s="562"/>
      <c r="BD137" s="562"/>
      <c r="BE137" s="562"/>
      <c r="BF137" s="562"/>
      <c r="BG137" s="562"/>
      <c r="BH137" s="562"/>
      <c r="BI137" s="562"/>
      <c r="BJ137" s="562"/>
      <c r="BK137" s="558">
        <f t="shared" si="6"/>
        <v>861332.5</v>
      </c>
      <c r="BL137" s="558"/>
      <c r="BM137" s="558"/>
      <c r="BN137" s="558"/>
      <c r="BO137" s="558"/>
      <c r="BP137" s="558"/>
      <c r="BQ137" s="558"/>
      <c r="BR137" s="558"/>
      <c r="BS137" s="558"/>
      <c r="BT137" s="563"/>
    </row>
    <row r="138" spans="1:72" s="2" customFormat="1" ht="24.75" customHeight="1" x14ac:dyDescent="0.2">
      <c r="A138" s="422" t="s">
        <v>1917</v>
      </c>
      <c r="B138" s="422" t="s">
        <v>1758</v>
      </c>
      <c r="C138" s="404">
        <v>1</v>
      </c>
      <c r="D138" s="425">
        <v>1</v>
      </c>
      <c r="E138" s="405">
        <v>8895</v>
      </c>
      <c r="F138" s="558">
        <f t="shared" si="8"/>
        <v>106740</v>
      </c>
      <c r="G138" s="558"/>
      <c r="H138" s="558"/>
      <c r="I138" s="558"/>
      <c r="J138" s="558"/>
      <c r="K138" s="558"/>
      <c r="L138" s="558"/>
      <c r="M138" s="558"/>
      <c r="N138" s="559">
        <v>0</v>
      </c>
      <c r="O138" s="560"/>
      <c r="P138" s="560"/>
      <c r="Q138" s="560"/>
      <c r="R138" s="560"/>
      <c r="S138" s="560"/>
      <c r="T138" s="560"/>
      <c r="U138" s="561"/>
      <c r="V138" s="562">
        <f t="shared" si="7"/>
        <v>1482.5</v>
      </c>
      <c r="W138" s="562"/>
      <c r="X138" s="562"/>
      <c r="Y138" s="562"/>
      <c r="Z138" s="562"/>
      <c r="AA138" s="562"/>
      <c r="AB138" s="562"/>
      <c r="AC138" s="562"/>
      <c r="AD138" s="562">
        <f t="shared" si="5"/>
        <v>14825</v>
      </c>
      <c r="AE138" s="562"/>
      <c r="AF138" s="562"/>
      <c r="AG138" s="562"/>
      <c r="AH138" s="562"/>
      <c r="AI138" s="562"/>
      <c r="AJ138" s="562"/>
      <c r="AK138" s="562"/>
      <c r="AL138" s="559">
        <v>0</v>
      </c>
      <c r="AM138" s="560"/>
      <c r="AN138" s="560"/>
      <c r="AO138" s="560"/>
      <c r="AP138" s="560"/>
      <c r="AQ138" s="560"/>
      <c r="AR138" s="560"/>
      <c r="AS138" s="561"/>
      <c r="AT138" s="562"/>
      <c r="AU138" s="562"/>
      <c r="AV138" s="562"/>
      <c r="AW138" s="562"/>
      <c r="AX138" s="562"/>
      <c r="AY138" s="562"/>
      <c r="AZ138" s="562"/>
      <c r="BA138" s="562"/>
      <c r="BB138" s="562"/>
      <c r="BC138" s="562"/>
      <c r="BD138" s="562"/>
      <c r="BE138" s="562"/>
      <c r="BF138" s="562"/>
      <c r="BG138" s="562"/>
      <c r="BH138" s="562"/>
      <c r="BI138" s="562"/>
      <c r="BJ138" s="562"/>
      <c r="BK138" s="558">
        <f t="shared" si="6"/>
        <v>123047.5</v>
      </c>
      <c r="BL138" s="558"/>
      <c r="BM138" s="558"/>
      <c r="BN138" s="558"/>
      <c r="BO138" s="558"/>
      <c r="BP138" s="558"/>
      <c r="BQ138" s="558"/>
      <c r="BR138" s="558"/>
      <c r="BS138" s="558"/>
      <c r="BT138" s="563"/>
    </row>
    <row r="139" spans="1:72" s="2" customFormat="1" ht="18" customHeight="1" x14ac:dyDescent="0.2">
      <c r="A139" s="422" t="s">
        <v>1932</v>
      </c>
      <c r="B139" s="422" t="s">
        <v>1779</v>
      </c>
      <c r="C139" s="404">
        <v>1</v>
      </c>
      <c r="D139" s="425">
        <v>1</v>
      </c>
      <c r="E139" s="405">
        <v>8895</v>
      </c>
      <c r="F139" s="558">
        <f t="shared" si="8"/>
        <v>106740</v>
      </c>
      <c r="G139" s="558"/>
      <c r="H139" s="558"/>
      <c r="I139" s="558"/>
      <c r="J139" s="558"/>
      <c r="K139" s="558"/>
      <c r="L139" s="558"/>
      <c r="M139" s="558"/>
      <c r="N139" s="559">
        <v>0</v>
      </c>
      <c r="O139" s="560"/>
      <c r="P139" s="560"/>
      <c r="Q139" s="560"/>
      <c r="R139" s="560"/>
      <c r="S139" s="560"/>
      <c r="T139" s="560"/>
      <c r="U139" s="561"/>
      <c r="V139" s="562">
        <f t="shared" si="7"/>
        <v>1482.5</v>
      </c>
      <c r="W139" s="562"/>
      <c r="X139" s="562"/>
      <c r="Y139" s="562"/>
      <c r="Z139" s="562"/>
      <c r="AA139" s="562"/>
      <c r="AB139" s="562"/>
      <c r="AC139" s="562"/>
      <c r="AD139" s="562">
        <f t="shared" ref="AD139:AD202" si="9">E139/30*50</f>
        <v>14825</v>
      </c>
      <c r="AE139" s="562"/>
      <c r="AF139" s="562"/>
      <c r="AG139" s="562"/>
      <c r="AH139" s="562"/>
      <c r="AI139" s="562"/>
      <c r="AJ139" s="562"/>
      <c r="AK139" s="562"/>
      <c r="AL139" s="559">
        <v>0</v>
      </c>
      <c r="AM139" s="560"/>
      <c r="AN139" s="560"/>
      <c r="AO139" s="560"/>
      <c r="AP139" s="560"/>
      <c r="AQ139" s="560"/>
      <c r="AR139" s="560"/>
      <c r="AS139" s="561"/>
      <c r="AT139" s="562"/>
      <c r="AU139" s="562"/>
      <c r="AV139" s="562"/>
      <c r="AW139" s="562"/>
      <c r="AX139" s="562"/>
      <c r="AY139" s="562"/>
      <c r="AZ139" s="562"/>
      <c r="BA139" s="562"/>
      <c r="BB139" s="562"/>
      <c r="BC139" s="562"/>
      <c r="BD139" s="562"/>
      <c r="BE139" s="562"/>
      <c r="BF139" s="562"/>
      <c r="BG139" s="562"/>
      <c r="BH139" s="562"/>
      <c r="BI139" s="562"/>
      <c r="BJ139" s="562"/>
      <c r="BK139" s="558">
        <f t="shared" ref="BK139:BK202" si="10">F139+V139+AD139</f>
        <v>123047.5</v>
      </c>
      <c r="BL139" s="558"/>
      <c r="BM139" s="558"/>
      <c r="BN139" s="558"/>
      <c r="BO139" s="558"/>
      <c r="BP139" s="558"/>
      <c r="BQ139" s="558"/>
      <c r="BR139" s="558"/>
      <c r="BS139" s="558"/>
      <c r="BT139" s="563"/>
    </row>
    <row r="140" spans="1:72" s="2" customFormat="1" ht="18" customHeight="1" x14ac:dyDescent="0.2">
      <c r="A140" s="422" t="s">
        <v>1933</v>
      </c>
      <c r="B140" s="422" t="s">
        <v>1756</v>
      </c>
      <c r="C140" s="404">
        <v>1</v>
      </c>
      <c r="D140" s="425">
        <v>2</v>
      </c>
      <c r="E140" s="405">
        <v>17790</v>
      </c>
      <c r="F140" s="558">
        <f t="shared" si="8"/>
        <v>213480</v>
      </c>
      <c r="G140" s="558"/>
      <c r="H140" s="558"/>
      <c r="I140" s="558"/>
      <c r="J140" s="558"/>
      <c r="K140" s="558"/>
      <c r="L140" s="558"/>
      <c r="M140" s="558"/>
      <c r="N140" s="559">
        <v>0</v>
      </c>
      <c r="O140" s="560"/>
      <c r="P140" s="560"/>
      <c r="Q140" s="560"/>
      <c r="R140" s="560"/>
      <c r="S140" s="560"/>
      <c r="T140" s="560"/>
      <c r="U140" s="561"/>
      <c r="V140" s="562">
        <f t="shared" ref="V140:V203" si="11">E140/30*5</f>
        <v>2965</v>
      </c>
      <c r="W140" s="562"/>
      <c r="X140" s="562"/>
      <c r="Y140" s="562"/>
      <c r="Z140" s="562"/>
      <c r="AA140" s="562"/>
      <c r="AB140" s="562"/>
      <c r="AC140" s="562"/>
      <c r="AD140" s="562">
        <f t="shared" si="9"/>
        <v>29650</v>
      </c>
      <c r="AE140" s="562"/>
      <c r="AF140" s="562"/>
      <c r="AG140" s="562"/>
      <c r="AH140" s="562"/>
      <c r="AI140" s="562"/>
      <c r="AJ140" s="562"/>
      <c r="AK140" s="562"/>
      <c r="AL140" s="559">
        <v>0</v>
      </c>
      <c r="AM140" s="560"/>
      <c r="AN140" s="560"/>
      <c r="AO140" s="560"/>
      <c r="AP140" s="560"/>
      <c r="AQ140" s="560"/>
      <c r="AR140" s="560"/>
      <c r="AS140" s="561"/>
      <c r="AT140" s="562"/>
      <c r="AU140" s="562"/>
      <c r="AV140" s="562"/>
      <c r="AW140" s="562"/>
      <c r="AX140" s="562"/>
      <c r="AY140" s="562"/>
      <c r="AZ140" s="562"/>
      <c r="BA140" s="562"/>
      <c r="BB140" s="562"/>
      <c r="BC140" s="562"/>
      <c r="BD140" s="562"/>
      <c r="BE140" s="562"/>
      <c r="BF140" s="562"/>
      <c r="BG140" s="562"/>
      <c r="BH140" s="562"/>
      <c r="BI140" s="562"/>
      <c r="BJ140" s="562"/>
      <c r="BK140" s="558">
        <f t="shared" si="10"/>
        <v>246095</v>
      </c>
      <c r="BL140" s="558"/>
      <c r="BM140" s="558"/>
      <c r="BN140" s="558"/>
      <c r="BO140" s="558"/>
      <c r="BP140" s="558"/>
      <c r="BQ140" s="558"/>
      <c r="BR140" s="558"/>
      <c r="BS140" s="558"/>
      <c r="BT140" s="563"/>
    </row>
    <row r="141" spans="1:72" s="2" customFormat="1" ht="12.75" x14ac:dyDescent="0.2">
      <c r="A141" s="422" t="s">
        <v>1933</v>
      </c>
      <c r="B141" s="422" t="s">
        <v>1764</v>
      </c>
      <c r="C141" s="404">
        <v>1</v>
      </c>
      <c r="D141" s="425">
        <v>1</v>
      </c>
      <c r="E141" s="405">
        <v>8895</v>
      </c>
      <c r="F141" s="558">
        <f t="shared" si="8"/>
        <v>106740</v>
      </c>
      <c r="G141" s="558"/>
      <c r="H141" s="558"/>
      <c r="I141" s="558"/>
      <c r="J141" s="558"/>
      <c r="K141" s="558"/>
      <c r="L141" s="558"/>
      <c r="M141" s="558"/>
      <c r="N141" s="559">
        <v>0</v>
      </c>
      <c r="O141" s="560"/>
      <c r="P141" s="560"/>
      <c r="Q141" s="560"/>
      <c r="R141" s="560"/>
      <c r="S141" s="560"/>
      <c r="T141" s="560"/>
      <c r="U141" s="561"/>
      <c r="V141" s="562">
        <f t="shared" si="11"/>
        <v>1482.5</v>
      </c>
      <c r="W141" s="562"/>
      <c r="X141" s="562"/>
      <c r="Y141" s="562"/>
      <c r="Z141" s="562"/>
      <c r="AA141" s="562"/>
      <c r="AB141" s="562"/>
      <c r="AC141" s="562"/>
      <c r="AD141" s="562">
        <f t="shared" si="9"/>
        <v>14825</v>
      </c>
      <c r="AE141" s="562"/>
      <c r="AF141" s="562"/>
      <c r="AG141" s="562"/>
      <c r="AH141" s="562"/>
      <c r="AI141" s="562"/>
      <c r="AJ141" s="562"/>
      <c r="AK141" s="562"/>
      <c r="AL141" s="559">
        <v>0</v>
      </c>
      <c r="AM141" s="560"/>
      <c r="AN141" s="560"/>
      <c r="AO141" s="560"/>
      <c r="AP141" s="560"/>
      <c r="AQ141" s="560"/>
      <c r="AR141" s="560"/>
      <c r="AS141" s="561"/>
      <c r="AT141" s="562"/>
      <c r="AU141" s="562"/>
      <c r="AV141" s="562"/>
      <c r="AW141" s="562"/>
      <c r="AX141" s="562"/>
      <c r="AY141" s="562"/>
      <c r="AZ141" s="562"/>
      <c r="BA141" s="562"/>
      <c r="BB141" s="562"/>
      <c r="BC141" s="562"/>
      <c r="BD141" s="562"/>
      <c r="BE141" s="562"/>
      <c r="BF141" s="562"/>
      <c r="BG141" s="562"/>
      <c r="BH141" s="562"/>
      <c r="BI141" s="562"/>
      <c r="BJ141" s="562"/>
      <c r="BK141" s="558">
        <f t="shared" si="10"/>
        <v>123047.5</v>
      </c>
      <c r="BL141" s="558"/>
      <c r="BM141" s="558"/>
      <c r="BN141" s="558"/>
      <c r="BO141" s="558"/>
      <c r="BP141" s="558"/>
      <c r="BQ141" s="558"/>
      <c r="BR141" s="558"/>
      <c r="BS141" s="558"/>
      <c r="BT141" s="563"/>
    </row>
    <row r="142" spans="1:72" s="2" customFormat="1" ht="18" customHeight="1" x14ac:dyDescent="0.2">
      <c r="A142" s="422" t="s">
        <v>1934</v>
      </c>
      <c r="B142" s="422" t="s">
        <v>1752</v>
      </c>
      <c r="C142" s="404">
        <v>1</v>
      </c>
      <c r="D142" s="425">
        <v>1</v>
      </c>
      <c r="E142" s="405">
        <v>8895</v>
      </c>
      <c r="F142" s="558">
        <f t="shared" si="8"/>
        <v>106740</v>
      </c>
      <c r="G142" s="558"/>
      <c r="H142" s="558"/>
      <c r="I142" s="558"/>
      <c r="J142" s="558"/>
      <c r="K142" s="558"/>
      <c r="L142" s="558"/>
      <c r="M142" s="558"/>
      <c r="N142" s="559">
        <v>0</v>
      </c>
      <c r="O142" s="560"/>
      <c r="P142" s="560"/>
      <c r="Q142" s="560"/>
      <c r="R142" s="560"/>
      <c r="S142" s="560"/>
      <c r="T142" s="560"/>
      <c r="U142" s="561"/>
      <c r="V142" s="562">
        <f t="shared" si="11"/>
        <v>1482.5</v>
      </c>
      <c r="W142" s="562"/>
      <c r="X142" s="562"/>
      <c r="Y142" s="562"/>
      <c r="Z142" s="562"/>
      <c r="AA142" s="562"/>
      <c r="AB142" s="562"/>
      <c r="AC142" s="562"/>
      <c r="AD142" s="562">
        <f t="shared" si="9"/>
        <v>14825</v>
      </c>
      <c r="AE142" s="562"/>
      <c r="AF142" s="562"/>
      <c r="AG142" s="562"/>
      <c r="AH142" s="562"/>
      <c r="AI142" s="562"/>
      <c r="AJ142" s="562"/>
      <c r="AK142" s="562"/>
      <c r="AL142" s="559">
        <v>0</v>
      </c>
      <c r="AM142" s="560"/>
      <c r="AN142" s="560"/>
      <c r="AO142" s="560"/>
      <c r="AP142" s="560"/>
      <c r="AQ142" s="560"/>
      <c r="AR142" s="560"/>
      <c r="AS142" s="561"/>
      <c r="AT142" s="562"/>
      <c r="AU142" s="562"/>
      <c r="AV142" s="562"/>
      <c r="AW142" s="562"/>
      <c r="AX142" s="562"/>
      <c r="AY142" s="562"/>
      <c r="AZ142" s="562"/>
      <c r="BA142" s="562"/>
      <c r="BB142" s="562"/>
      <c r="BC142" s="562"/>
      <c r="BD142" s="562"/>
      <c r="BE142" s="562"/>
      <c r="BF142" s="562"/>
      <c r="BG142" s="562"/>
      <c r="BH142" s="562"/>
      <c r="BI142" s="562"/>
      <c r="BJ142" s="562"/>
      <c r="BK142" s="558">
        <f t="shared" si="10"/>
        <v>123047.5</v>
      </c>
      <c r="BL142" s="558"/>
      <c r="BM142" s="558"/>
      <c r="BN142" s="558"/>
      <c r="BO142" s="558"/>
      <c r="BP142" s="558"/>
      <c r="BQ142" s="558"/>
      <c r="BR142" s="558"/>
      <c r="BS142" s="558"/>
      <c r="BT142" s="563"/>
    </row>
    <row r="143" spans="1:72" s="2" customFormat="1" ht="18" customHeight="1" x14ac:dyDescent="0.2">
      <c r="A143" s="422" t="s">
        <v>1935</v>
      </c>
      <c r="B143" s="422" t="s">
        <v>1783</v>
      </c>
      <c r="C143" s="404">
        <v>1</v>
      </c>
      <c r="D143" s="425">
        <v>3</v>
      </c>
      <c r="E143" s="405">
        <v>27000</v>
      </c>
      <c r="F143" s="558">
        <f t="shared" si="8"/>
        <v>324000</v>
      </c>
      <c r="G143" s="558"/>
      <c r="H143" s="558"/>
      <c r="I143" s="558"/>
      <c r="J143" s="558"/>
      <c r="K143" s="558"/>
      <c r="L143" s="558"/>
      <c r="M143" s="558"/>
      <c r="N143" s="559">
        <v>0</v>
      </c>
      <c r="O143" s="560"/>
      <c r="P143" s="560"/>
      <c r="Q143" s="560"/>
      <c r="R143" s="560"/>
      <c r="S143" s="560"/>
      <c r="T143" s="560"/>
      <c r="U143" s="561"/>
      <c r="V143" s="562">
        <f t="shared" si="11"/>
        <v>4500</v>
      </c>
      <c r="W143" s="562"/>
      <c r="X143" s="562"/>
      <c r="Y143" s="562"/>
      <c r="Z143" s="562"/>
      <c r="AA143" s="562"/>
      <c r="AB143" s="562"/>
      <c r="AC143" s="562"/>
      <c r="AD143" s="562">
        <f t="shared" si="9"/>
        <v>45000</v>
      </c>
      <c r="AE143" s="562"/>
      <c r="AF143" s="562"/>
      <c r="AG143" s="562"/>
      <c r="AH143" s="562"/>
      <c r="AI143" s="562"/>
      <c r="AJ143" s="562"/>
      <c r="AK143" s="562"/>
      <c r="AL143" s="559">
        <v>0</v>
      </c>
      <c r="AM143" s="560"/>
      <c r="AN143" s="560"/>
      <c r="AO143" s="560"/>
      <c r="AP143" s="560"/>
      <c r="AQ143" s="560"/>
      <c r="AR143" s="560"/>
      <c r="AS143" s="561"/>
      <c r="AT143" s="562"/>
      <c r="AU143" s="562"/>
      <c r="AV143" s="562"/>
      <c r="AW143" s="562"/>
      <c r="AX143" s="562"/>
      <c r="AY143" s="562"/>
      <c r="AZ143" s="562"/>
      <c r="BA143" s="562"/>
      <c r="BB143" s="562"/>
      <c r="BC143" s="562"/>
      <c r="BD143" s="562"/>
      <c r="BE143" s="562"/>
      <c r="BF143" s="562"/>
      <c r="BG143" s="562"/>
      <c r="BH143" s="562"/>
      <c r="BI143" s="562"/>
      <c r="BJ143" s="562"/>
      <c r="BK143" s="558">
        <f t="shared" si="10"/>
        <v>373500</v>
      </c>
      <c r="BL143" s="558"/>
      <c r="BM143" s="558"/>
      <c r="BN143" s="558"/>
      <c r="BO143" s="558"/>
      <c r="BP143" s="558"/>
      <c r="BQ143" s="558"/>
      <c r="BR143" s="558"/>
      <c r="BS143" s="558"/>
      <c r="BT143" s="563"/>
    </row>
    <row r="144" spans="1:72" s="2" customFormat="1" ht="18" customHeight="1" x14ac:dyDescent="0.2">
      <c r="A144" s="422" t="s">
        <v>1936</v>
      </c>
      <c r="B144" s="422" t="s">
        <v>1753</v>
      </c>
      <c r="C144" s="404">
        <v>1</v>
      </c>
      <c r="D144" s="425">
        <v>1</v>
      </c>
      <c r="E144" s="405">
        <v>9000</v>
      </c>
      <c r="F144" s="558">
        <f t="shared" si="8"/>
        <v>108000</v>
      </c>
      <c r="G144" s="558"/>
      <c r="H144" s="558"/>
      <c r="I144" s="558"/>
      <c r="J144" s="558"/>
      <c r="K144" s="558"/>
      <c r="L144" s="558"/>
      <c r="M144" s="558"/>
      <c r="N144" s="559">
        <v>0</v>
      </c>
      <c r="O144" s="560"/>
      <c r="P144" s="560"/>
      <c r="Q144" s="560"/>
      <c r="R144" s="560"/>
      <c r="S144" s="560"/>
      <c r="T144" s="560"/>
      <c r="U144" s="561"/>
      <c r="V144" s="562">
        <f t="shared" si="11"/>
        <v>1500</v>
      </c>
      <c r="W144" s="562"/>
      <c r="X144" s="562"/>
      <c r="Y144" s="562"/>
      <c r="Z144" s="562"/>
      <c r="AA144" s="562"/>
      <c r="AB144" s="562"/>
      <c r="AC144" s="562"/>
      <c r="AD144" s="562">
        <f t="shared" si="9"/>
        <v>15000</v>
      </c>
      <c r="AE144" s="562"/>
      <c r="AF144" s="562"/>
      <c r="AG144" s="562"/>
      <c r="AH144" s="562"/>
      <c r="AI144" s="562"/>
      <c r="AJ144" s="562"/>
      <c r="AK144" s="562"/>
      <c r="AL144" s="559">
        <v>0</v>
      </c>
      <c r="AM144" s="560"/>
      <c r="AN144" s="560"/>
      <c r="AO144" s="560"/>
      <c r="AP144" s="560"/>
      <c r="AQ144" s="560"/>
      <c r="AR144" s="560"/>
      <c r="AS144" s="561"/>
      <c r="AT144" s="562"/>
      <c r="AU144" s="562"/>
      <c r="AV144" s="562"/>
      <c r="AW144" s="562"/>
      <c r="AX144" s="562"/>
      <c r="AY144" s="562"/>
      <c r="AZ144" s="562"/>
      <c r="BA144" s="562"/>
      <c r="BB144" s="562"/>
      <c r="BC144" s="562"/>
      <c r="BD144" s="562"/>
      <c r="BE144" s="562"/>
      <c r="BF144" s="562"/>
      <c r="BG144" s="562"/>
      <c r="BH144" s="562"/>
      <c r="BI144" s="562"/>
      <c r="BJ144" s="562"/>
      <c r="BK144" s="558">
        <f t="shared" si="10"/>
        <v>124500</v>
      </c>
      <c r="BL144" s="558"/>
      <c r="BM144" s="558"/>
      <c r="BN144" s="558"/>
      <c r="BO144" s="558"/>
      <c r="BP144" s="558"/>
      <c r="BQ144" s="558"/>
      <c r="BR144" s="558"/>
      <c r="BS144" s="558"/>
      <c r="BT144" s="563"/>
    </row>
    <row r="145" spans="1:72" s="2" customFormat="1" ht="18" customHeight="1" x14ac:dyDescent="0.2">
      <c r="A145" s="422" t="s">
        <v>1911</v>
      </c>
      <c r="B145" s="422" t="s">
        <v>1757</v>
      </c>
      <c r="C145" s="404">
        <v>1</v>
      </c>
      <c r="D145" s="425">
        <v>1</v>
      </c>
      <c r="E145" s="405">
        <v>9000</v>
      </c>
      <c r="F145" s="558">
        <f t="shared" si="8"/>
        <v>108000</v>
      </c>
      <c r="G145" s="558"/>
      <c r="H145" s="558"/>
      <c r="I145" s="558"/>
      <c r="J145" s="558"/>
      <c r="K145" s="558"/>
      <c r="L145" s="558"/>
      <c r="M145" s="558"/>
      <c r="N145" s="559">
        <v>0</v>
      </c>
      <c r="O145" s="560"/>
      <c r="P145" s="560"/>
      <c r="Q145" s="560"/>
      <c r="R145" s="560"/>
      <c r="S145" s="560"/>
      <c r="T145" s="560"/>
      <c r="U145" s="561"/>
      <c r="V145" s="562">
        <f t="shared" si="11"/>
        <v>1500</v>
      </c>
      <c r="W145" s="562"/>
      <c r="X145" s="562"/>
      <c r="Y145" s="562"/>
      <c r="Z145" s="562"/>
      <c r="AA145" s="562"/>
      <c r="AB145" s="562"/>
      <c r="AC145" s="562"/>
      <c r="AD145" s="562">
        <f t="shared" si="9"/>
        <v>15000</v>
      </c>
      <c r="AE145" s="562"/>
      <c r="AF145" s="562"/>
      <c r="AG145" s="562"/>
      <c r="AH145" s="562"/>
      <c r="AI145" s="562"/>
      <c r="AJ145" s="562"/>
      <c r="AK145" s="562"/>
      <c r="AL145" s="559">
        <v>0</v>
      </c>
      <c r="AM145" s="560"/>
      <c r="AN145" s="560"/>
      <c r="AO145" s="560"/>
      <c r="AP145" s="560"/>
      <c r="AQ145" s="560"/>
      <c r="AR145" s="560"/>
      <c r="AS145" s="561"/>
      <c r="AT145" s="562"/>
      <c r="AU145" s="562"/>
      <c r="AV145" s="562"/>
      <c r="AW145" s="562"/>
      <c r="AX145" s="562"/>
      <c r="AY145" s="562"/>
      <c r="AZ145" s="562"/>
      <c r="BA145" s="562"/>
      <c r="BB145" s="562"/>
      <c r="BC145" s="562"/>
      <c r="BD145" s="562"/>
      <c r="BE145" s="562"/>
      <c r="BF145" s="562"/>
      <c r="BG145" s="562"/>
      <c r="BH145" s="562"/>
      <c r="BI145" s="562"/>
      <c r="BJ145" s="562"/>
      <c r="BK145" s="558">
        <f t="shared" si="10"/>
        <v>124500</v>
      </c>
      <c r="BL145" s="558"/>
      <c r="BM145" s="558"/>
      <c r="BN145" s="558"/>
      <c r="BO145" s="558"/>
      <c r="BP145" s="558"/>
      <c r="BQ145" s="558"/>
      <c r="BR145" s="558"/>
      <c r="BS145" s="558"/>
      <c r="BT145" s="563"/>
    </row>
    <row r="146" spans="1:72" s="2" customFormat="1" ht="18" customHeight="1" x14ac:dyDescent="0.2">
      <c r="A146" s="422" t="s">
        <v>1911</v>
      </c>
      <c r="B146" s="422" t="s">
        <v>1753</v>
      </c>
      <c r="C146" s="404">
        <v>1</v>
      </c>
      <c r="D146" s="425">
        <v>1</v>
      </c>
      <c r="E146" s="405">
        <v>9000</v>
      </c>
      <c r="F146" s="558">
        <f t="shared" si="8"/>
        <v>108000</v>
      </c>
      <c r="G146" s="558"/>
      <c r="H146" s="558"/>
      <c r="I146" s="558"/>
      <c r="J146" s="558"/>
      <c r="K146" s="558"/>
      <c r="L146" s="558"/>
      <c r="M146" s="558"/>
      <c r="N146" s="559">
        <v>0</v>
      </c>
      <c r="O146" s="560"/>
      <c r="P146" s="560"/>
      <c r="Q146" s="560"/>
      <c r="R146" s="560"/>
      <c r="S146" s="560"/>
      <c r="T146" s="560"/>
      <c r="U146" s="561"/>
      <c r="V146" s="562">
        <f t="shared" si="11"/>
        <v>1500</v>
      </c>
      <c r="W146" s="562"/>
      <c r="X146" s="562"/>
      <c r="Y146" s="562"/>
      <c r="Z146" s="562"/>
      <c r="AA146" s="562"/>
      <c r="AB146" s="562"/>
      <c r="AC146" s="562"/>
      <c r="AD146" s="562">
        <f t="shared" si="9"/>
        <v>15000</v>
      </c>
      <c r="AE146" s="562"/>
      <c r="AF146" s="562"/>
      <c r="AG146" s="562"/>
      <c r="AH146" s="562"/>
      <c r="AI146" s="562"/>
      <c r="AJ146" s="562"/>
      <c r="AK146" s="562"/>
      <c r="AL146" s="559">
        <v>0</v>
      </c>
      <c r="AM146" s="560"/>
      <c r="AN146" s="560"/>
      <c r="AO146" s="560"/>
      <c r="AP146" s="560"/>
      <c r="AQ146" s="560"/>
      <c r="AR146" s="560"/>
      <c r="AS146" s="561"/>
      <c r="AT146" s="562"/>
      <c r="AU146" s="562"/>
      <c r="AV146" s="562"/>
      <c r="AW146" s="562"/>
      <c r="AX146" s="562"/>
      <c r="AY146" s="562"/>
      <c r="AZ146" s="562"/>
      <c r="BA146" s="562"/>
      <c r="BB146" s="562"/>
      <c r="BC146" s="562"/>
      <c r="BD146" s="562"/>
      <c r="BE146" s="562"/>
      <c r="BF146" s="562"/>
      <c r="BG146" s="562"/>
      <c r="BH146" s="562"/>
      <c r="BI146" s="562"/>
      <c r="BJ146" s="562"/>
      <c r="BK146" s="558">
        <f t="shared" si="10"/>
        <v>124500</v>
      </c>
      <c r="BL146" s="558"/>
      <c r="BM146" s="558"/>
      <c r="BN146" s="558"/>
      <c r="BO146" s="558"/>
      <c r="BP146" s="558"/>
      <c r="BQ146" s="558"/>
      <c r="BR146" s="558"/>
      <c r="BS146" s="558"/>
      <c r="BT146" s="563"/>
    </row>
    <row r="147" spans="1:72" s="2" customFormat="1" ht="18" customHeight="1" x14ac:dyDescent="0.2">
      <c r="A147" s="422" t="s">
        <v>1911</v>
      </c>
      <c r="B147" s="422" t="s">
        <v>1755</v>
      </c>
      <c r="C147" s="404">
        <v>1</v>
      </c>
      <c r="D147" s="425">
        <v>1</v>
      </c>
      <c r="E147" s="405">
        <v>9000</v>
      </c>
      <c r="F147" s="558">
        <f t="shared" si="8"/>
        <v>108000</v>
      </c>
      <c r="G147" s="558"/>
      <c r="H147" s="558"/>
      <c r="I147" s="558"/>
      <c r="J147" s="558"/>
      <c r="K147" s="558"/>
      <c r="L147" s="558"/>
      <c r="M147" s="558"/>
      <c r="N147" s="559">
        <v>0</v>
      </c>
      <c r="O147" s="560"/>
      <c r="P147" s="560"/>
      <c r="Q147" s="560"/>
      <c r="R147" s="560"/>
      <c r="S147" s="560"/>
      <c r="T147" s="560"/>
      <c r="U147" s="561"/>
      <c r="V147" s="562">
        <f t="shared" si="11"/>
        <v>1500</v>
      </c>
      <c r="W147" s="562"/>
      <c r="X147" s="562"/>
      <c r="Y147" s="562"/>
      <c r="Z147" s="562"/>
      <c r="AA147" s="562"/>
      <c r="AB147" s="562"/>
      <c r="AC147" s="562"/>
      <c r="AD147" s="562">
        <f t="shared" si="9"/>
        <v>15000</v>
      </c>
      <c r="AE147" s="562"/>
      <c r="AF147" s="562"/>
      <c r="AG147" s="562"/>
      <c r="AH147" s="562"/>
      <c r="AI147" s="562"/>
      <c r="AJ147" s="562"/>
      <c r="AK147" s="562"/>
      <c r="AL147" s="559">
        <v>0</v>
      </c>
      <c r="AM147" s="560"/>
      <c r="AN147" s="560"/>
      <c r="AO147" s="560"/>
      <c r="AP147" s="560"/>
      <c r="AQ147" s="560"/>
      <c r="AR147" s="560"/>
      <c r="AS147" s="561"/>
      <c r="AT147" s="562"/>
      <c r="AU147" s="562"/>
      <c r="AV147" s="562"/>
      <c r="AW147" s="562"/>
      <c r="AX147" s="562"/>
      <c r="AY147" s="562"/>
      <c r="AZ147" s="562"/>
      <c r="BA147" s="562"/>
      <c r="BB147" s="562"/>
      <c r="BC147" s="562"/>
      <c r="BD147" s="562"/>
      <c r="BE147" s="562"/>
      <c r="BF147" s="562"/>
      <c r="BG147" s="562"/>
      <c r="BH147" s="562"/>
      <c r="BI147" s="562"/>
      <c r="BJ147" s="562"/>
      <c r="BK147" s="558">
        <f t="shared" si="10"/>
        <v>124500</v>
      </c>
      <c r="BL147" s="558"/>
      <c r="BM147" s="558"/>
      <c r="BN147" s="558"/>
      <c r="BO147" s="558"/>
      <c r="BP147" s="558"/>
      <c r="BQ147" s="558"/>
      <c r="BR147" s="558"/>
      <c r="BS147" s="558"/>
      <c r="BT147" s="563"/>
    </row>
    <row r="148" spans="1:72" s="2" customFormat="1" ht="18" customHeight="1" x14ac:dyDescent="0.2">
      <c r="A148" s="422" t="s">
        <v>1937</v>
      </c>
      <c r="B148" s="422" t="s">
        <v>1750</v>
      </c>
      <c r="C148" s="404">
        <v>1</v>
      </c>
      <c r="D148" s="425">
        <v>1</v>
      </c>
      <c r="E148" s="405">
        <v>9000</v>
      </c>
      <c r="F148" s="558">
        <f t="shared" si="8"/>
        <v>108000</v>
      </c>
      <c r="G148" s="558"/>
      <c r="H148" s="558"/>
      <c r="I148" s="558"/>
      <c r="J148" s="558"/>
      <c r="K148" s="558"/>
      <c r="L148" s="558"/>
      <c r="M148" s="558"/>
      <c r="N148" s="559">
        <v>0</v>
      </c>
      <c r="O148" s="560"/>
      <c r="P148" s="560"/>
      <c r="Q148" s="560"/>
      <c r="R148" s="560"/>
      <c r="S148" s="560"/>
      <c r="T148" s="560"/>
      <c r="U148" s="561"/>
      <c r="V148" s="562">
        <f t="shared" si="11"/>
        <v>1500</v>
      </c>
      <c r="W148" s="562"/>
      <c r="X148" s="562"/>
      <c r="Y148" s="562"/>
      <c r="Z148" s="562"/>
      <c r="AA148" s="562"/>
      <c r="AB148" s="562"/>
      <c r="AC148" s="562"/>
      <c r="AD148" s="562">
        <f t="shared" si="9"/>
        <v>15000</v>
      </c>
      <c r="AE148" s="562"/>
      <c r="AF148" s="562"/>
      <c r="AG148" s="562"/>
      <c r="AH148" s="562"/>
      <c r="AI148" s="562"/>
      <c r="AJ148" s="562"/>
      <c r="AK148" s="562"/>
      <c r="AL148" s="559">
        <v>0</v>
      </c>
      <c r="AM148" s="560"/>
      <c r="AN148" s="560"/>
      <c r="AO148" s="560"/>
      <c r="AP148" s="560"/>
      <c r="AQ148" s="560"/>
      <c r="AR148" s="560"/>
      <c r="AS148" s="561"/>
      <c r="AT148" s="562"/>
      <c r="AU148" s="562"/>
      <c r="AV148" s="562"/>
      <c r="AW148" s="562"/>
      <c r="AX148" s="562"/>
      <c r="AY148" s="562"/>
      <c r="AZ148" s="562"/>
      <c r="BA148" s="562"/>
      <c r="BB148" s="562"/>
      <c r="BC148" s="562"/>
      <c r="BD148" s="562"/>
      <c r="BE148" s="562"/>
      <c r="BF148" s="562"/>
      <c r="BG148" s="562"/>
      <c r="BH148" s="562"/>
      <c r="BI148" s="562"/>
      <c r="BJ148" s="562"/>
      <c r="BK148" s="558">
        <f t="shared" si="10"/>
        <v>124500</v>
      </c>
      <c r="BL148" s="558"/>
      <c r="BM148" s="558"/>
      <c r="BN148" s="558"/>
      <c r="BO148" s="558"/>
      <c r="BP148" s="558"/>
      <c r="BQ148" s="558"/>
      <c r="BR148" s="558"/>
      <c r="BS148" s="558"/>
      <c r="BT148" s="563"/>
    </row>
    <row r="149" spans="1:72" s="2" customFormat="1" ht="18" customHeight="1" x14ac:dyDescent="0.2">
      <c r="A149" s="422" t="s">
        <v>1938</v>
      </c>
      <c r="B149" s="422" t="s">
        <v>1771</v>
      </c>
      <c r="C149" s="404">
        <v>1</v>
      </c>
      <c r="D149" s="425">
        <v>7</v>
      </c>
      <c r="E149" s="405">
        <v>63000</v>
      </c>
      <c r="F149" s="558">
        <f t="shared" si="8"/>
        <v>756000</v>
      </c>
      <c r="G149" s="558"/>
      <c r="H149" s="558"/>
      <c r="I149" s="558"/>
      <c r="J149" s="558"/>
      <c r="K149" s="558"/>
      <c r="L149" s="558"/>
      <c r="M149" s="558"/>
      <c r="N149" s="559">
        <v>0</v>
      </c>
      <c r="O149" s="560"/>
      <c r="P149" s="560"/>
      <c r="Q149" s="560"/>
      <c r="R149" s="560"/>
      <c r="S149" s="560"/>
      <c r="T149" s="560"/>
      <c r="U149" s="561"/>
      <c r="V149" s="562">
        <f t="shared" si="11"/>
        <v>10500</v>
      </c>
      <c r="W149" s="562"/>
      <c r="X149" s="562"/>
      <c r="Y149" s="562"/>
      <c r="Z149" s="562"/>
      <c r="AA149" s="562"/>
      <c r="AB149" s="562"/>
      <c r="AC149" s="562"/>
      <c r="AD149" s="562">
        <f t="shared" si="9"/>
        <v>105000</v>
      </c>
      <c r="AE149" s="562"/>
      <c r="AF149" s="562"/>
      <c r="AG149" s="562"/>
      <c r="AH149" s="562"/>
      <c r="AI149" s="562"/>
      <c r="AJ149" s="562"/>
      <c r="AK149" s="562"/>
      <c r="AL149" s="559">
        <v>0</v>
      </c>
      <c r="AM149" s="560"/>
      <c r="AN149" s="560"/>
      <c r="AO149" s="560"/>
      <c r="AP149" s="560"/>
      <c r="AQ149" s="560"/>
      <c r="AR149" s="560"/>
      <c r="AS149" s="561"/>
      <c r="AT149" s="562"/>
      <c r="AU149" s="562"/>
      <c r="AV149" s="562"/>
      <c r="AW149" s="562"/>
      <c r="AX149" s="562"/>
      <c r="AY149" s="562"/>
      <c r="AZ149" s="562"/>
      <c r="BA149" s="562"/>
      <c r="BB149" s="562"/>
      <c r="BC149" s="562"/>
      <c r="BD149" s="562"/>
      <c r="BE149" s="562"/>
      <c r="BF149" s="562"/>
      <c r="BG149" s="562"/>
      <c r="BH149" s="562"/>
      <c r="BI149" s="562"/>
      <c r="BJ149" s="562"/>
      <c r="BK149" s="558">
        <f t="shared" si="10"/>
        <v>871500</v>
      </c>
      <c r="BL149" s="558"/>
      <c r="BM149" s="558"/>
      <c r="BN149" s="558"/>
      <c r="BO149" s="558"/>
      <c r="BP149" s="558"/>
      <c r="BQ149" s="558"/>
      <c r="BR149" s="558"/>
      <c r="BS149" s="558"/>
      <c r="BT149" s="563"/>
    </row>
    <row r="150" spans="1:72" s="2" customFormat="1" ht="18" customHeight="1" x14ac:dyDescent="0.2">
      <c r="A150" s="422" t="s">
        <v>1939</v>
      </c>
      <c r="B150" s="422" t="s">
        <v>1762</v>
      </c>
      <c r="C150" s="404">
        <v>1</v>
      </c>
      <c r="D150" s="425">
        <v>1</v>
      </c>
      <c r="E150" s="405">
        <v>9110</v>
      </c>
      <c r="F150" s="558">
        <f t="shared" si="8"/>
        <v>109320</v>
      </c>
      <c r="G150" s="558"/>
      <c r="H150" s="558"/>
      <c r="I150" s="558"/>
      <c r="J150" s="558"/>
      <c r="K150" s="558"/>
      <c r="L150" s="558"/>
      <c r="M150" s="558"/>
      <c r="N150" s="559">
        <v>0</v>
      </c>
      <c r="O150" s="560"/>
      <c r="P150" s="560"/>
      <c r="Q150" s="560"/>
      <c r="R150" s="560"/>
      <c r="S150" s="560"/>
      <c r="T150" s="560"/>
      <c r="U150" s="561"/>
      <c r="V150" s="562">
        <f t="shared" si="11"/>
        <v>1518.3333333333335</v>
      </c>
      <c r="W150" s="562"/>
      <c r="X150" s="562"/>
      <c r="Y150" s="562"/>
      <c r="Z150" s="562"/>
      <c r="AA150" s="562"/>
      <c r="AB150" s="562"/>
      <c r="AC150" s="562"/>
      <c r="AD150" s="562">
        <f t="shared" si="9"/>
        <v>15183.333333333334</v>
      </c>
      <c r="AE150" s="562"/>
      <c r="AF150" s="562"/>
      <c r="AG150" s="562"/>
      <c r="AH150" s="562"/>
      <c r="AI150" s="562"/>
      <c r="AJ150" s="562"/>
      <c r="AK150" s="562"/>
      <c r="AL150" s="559">
        <v>0</v>
      </c>
      <c r="AM150" s="560"/>
      <c r="AN150" s="560"/>
      <c r="AO150" s="560"/>
      <c r="AP150" s="560"/>
      <c r="AQ150" s="560"/>
      <c r="AR150" s="560"/>
      <c r="AS150" s="561"/>
      <c r="AT150" s="562"/>
      <c r="AU150" s="562"/>
      <c r="AV150" s="562"/>
      <c r="AW150" s="562"/>
      <c r="AX150" s="562"/>
      <c r="AY150" s="562"/>
      <c r="AZ150" s="562"/>
      <c r="BA150" s="562"/>
      <c r="BB150" s="562"/>
      <c r="BC150" s="562"/>
      <c r="BD150" s="562"/>
      <c r="BE150" s="562"/>
      <c r="BF150" s="562"/>
      <c r="BG150" s="562"/>
      <c r="BH150" s="562"/>
      <c r="BI150" s="562"/>
      <c r="BJ150" s="562"/>
      <c r="BK150" s="558">
        <f t="shared" si="10"/>
        <v>126021.66666666666</v>
      </c>
      <c r="BL150" s="558"/>
      <c r="BM150" s="558"/>
      <c r="BN150" s="558"/>
      <c r="BO150" s="558"/>
      <c r="BP150" s="558"/>
      <c r="BQ150" s="558"/>
      <c r="BR150" s="558"/>
      <c r="BS150" s="558"/>
      <c r="BT150" s="563"/>
    </row>
    <row r="151" spans="1:72" s="2" customFormat="1" ht="18" customHeight="1" x14ac:dyDescent="0.2">
      <c r="A151" s="422" t="s">
        <v>1940</v>
      </c>
      <c r="B151" s="422" t="s">
        <v>1776</v>
      </c>
      <c r="C151" s="404">
        <v>1</v>
      </c>
      <c r="D151" s="425">
        <v>1</v>
      </c>
      <c r="E151" s="405">
        <v>9110</v>
      </c>
      <c r="F151" s="558">
        <f t="shared" si="8"/>
        <v>109320</v>
      </c>
      <c r="G151" s="558"/>
      <c r="H151" s="558"/>
      <c r="I151" s="558"/>
      <c r="J151" s="558"/>
      <c r="K151" s="558"/>
      <c r="L151" s="558"/>
      <c r="M151" s="558"/>
      <c r="N151" s="559">
        <v>0</v>
      </c>
      <c r="O151" s="560"/>
      <c r="P151" s="560"/>
      <c r="Q151" s="560"/>
      <c r="R151" s="560"/>
      <c r="S151" s="560"/>
      <c r="T151" s="560"/>
      <c r="U151" s="561"/>
      <c r="V151" s="562">
        <f t="shared" si="11"/>
        <v>1518.3333333333335</v>
      </c>
      <c r="W151" s="562"/>
      <c r="X151" s="562"/>
      <c r="Y151" s="562"/>
      <c r="Z151" s="562"/>
      <c r="AA151" s="562"/>
      <c r="AB151" s="562"/>
      <c r="AC151" s="562"/>
      <c r="AD151" s="562">
        <f t="shared" si="9"/>
        <v>15183.333333333334</v>
      </c>
      <c r="AE151" s="562"/>
      <c r="AF151" s="562"/>
      <c r="AG151" s="562"/>
      <c r="AH151" s="562"/>
      <c r="AI151" s="562"/>
      <c r="AJ151" s="562"/>
      <c r="AK151" s="562"/>
      <c r="AL151" s="559">
        <v>0</v>
      </c>
      <c r="AM151" s="560"/>
      <c r="AN151" s="560"/>
      <c r="AO151" s="560"/>
      <c r="AP151" s="560"/>
      <c r="AQ151" s="560"/>
      <c r="AR151" s="560"/>
      <c r="AS151" s="561"/>
      <c r="AT151" s="562"/>
      <c r="AU151" s="562"/>
      <c r="AV151" s="562"/>
      <c r="AW151" s="562"/>
      <c r="AX151" s="562"/>
      <c r="AY151" s="562"/>
      <c r="AZ151" s="562"/>
      <c r="BA151" s="562"/>
      <c r="BB151" s="562"/>
      <c r="BC151" s="562"/>
      <c r="BD151" s="562"/>
      <c r="BE151" s="562"/>
      <c r="BF151" s="562"/>
      <c r="BG151" s="562"/>
      <c r="BH151" s="562"/>
      <c r="BI151" s="562"/>
      <c r="BJ151" s="562"/>
      <c r="BK151" s="558">
        <f t="shared" si="10"/>
        <v>126021.66666666666</v>
      </c>
      <c r="BL151" s="558"/>
      <c r="BM151" s="558"/>
      <c r="BN151" s="558"/>
      <c r="BO151" s="558"/>
      <c r="BP151" s="558"/>
      <c r="BQ151" s="558"/>
      <c r="BR151" s="558"/>
      <c r="BS151" s="558"/>
      <c r="BT151" s="563"/>
    </row>
    <row r="152" spans="1:72" s="2" customFormat="1" ht="18" customHeight="1" x14ac:dyDescent="0.2">
      <c r="A152" s="422" t="s">
        <v>1913</v>
      </c>
      <c r="B152" s="422" t="s">
        <v>1757</v>
      </c>
      <c r="C152" s="404">
        <v>1</v>
      </c>
      <c r="D152" s="425">
        <v>1</v>
      </c>
      <c r="E152" s="405">
        <v>9110</v>
      </c>
      <c r="F152" s="558">
        <f t="shared" si="8"/>
        <v>109320</v>
      </c>
      <c r="G152" s="558"/>
      <c r="H152" s="558"/>
      <c r="I152" s="558"/>
      <c r="J152" s="558"/>
      <c r="K152" s="558"/>
      <c r="L152" s="558"/>
      <c r="M152" s="558"/>
      <c r="N152" s="559">
        <v>0</v>
      </c>
      <c r="O152" s="560"/>
      <c r="P152" s="560"/>
      <c r="Q152" s="560"/>
      <c r="R152" s="560"/>
      <c r="S152" s="560"/>
      <c r="T152" s="560"/>
      <c r="U152" s="561"/>
      <c r="V152" s="562">
        <f t="shared" si="11"/>
        <v>1518.3333333333335</v>
      </c>
      <c r="W152" s="562"/>
      <c r="X152" s="562"/>
      <c r="Y152" s="562"/>
      <c r="Z152" s="562"/>
      <c r="AA152" s="562"/>
      <c r="AB152" s="562"/>
      <c r="AC152" s="562"/>
      <c r="AD152" s="562">
        <f t="shared" si="9"/>
        <v>15183.333333333334</v>
      </c>
      <c r="AE152" s="562"/>
      <c r="AF152" s="562"/>
      <c r="AG152" s="562"/>
      <c r="AH152" s="562"/>
      <c r="AI152" s="562"/>
      <c r="AJ152" s="562"/>
      <c r="AK152" s="562"/>
      <c r="AL152" s="559">
        <v>0</v>
      </c>
      <c r="AM152" s="560"/>
      <c r="AN152" s="560"/>
      <c r="AO152" s="560"/>
      <c r="AP152" s="560"/>
      <c r="AQ152" s="560"/>
      <c r="AR152" s="560"/>
      <c r="AS152" s="561"/>
      <c r="AT152" s="562"/>
      <c r="AU152" s="562"/>
      <c r="AV152" s="562"/>
      <c r="AW152" s="562"/>
      <c r="AX152" s="562"/>
      <c r="AY152" s="562"/>
      <c r="AZ152" s="562"/>
      <c r="BA152" s="562"/>
      <c r="BB152" s="562"/>
      <c r="BC152" s="562"/>
      <c r="BD152" s="562"/>
      <c r="BE152" s="562"/>
      <c r="BF152" s="562"/>
      <c r="BG152" s="562"/>
      <c r="BH152" s="562"/>
      <c r="BI152" s="562"/>
      <c r="BJ152" s="562"/>
      <c r="BK152" s="558">
        <f t="shared" si="10"/>
        <v>126021.66666666666</v>
      </c>
      <c r="BL152" s="558"/>
      <c r="BM152" s="558"/>
      <c r="BN152" s="558"/>
      <c r="BO152" s="558"/>
      <c r="BP152" s="558"/>
      <c r="BQ152" s="558"/>
      <c r="BR152" s="558"/>
      <c r="BS152" s="558"/>
      <c r="BT152" s="563"/>
    </row>
    <row r="153" spans="1:72" s="2" customFormat="1" ht="18" customHeight="1" x14ac:dyDescent="0.2">
      <c r="A153" s="422" t="s">
        <v>1913</v>
      </c>
      <c r="B153" s="422" t="s">
        <v>1752</v>
      </c>
      <c r="C153" s="404">
        <v>1</v>
      </c>
      <c r="D153" s="425">
        <v>1</v>
      </c>
      <c r="E153" s="405">
        <v>9110</v>
      </c>
      <c r="F153" s="558">
        <f t="shared" si="8"/>
        <v>109320</v>
      </c>
      <c r="G153" s="558"/>
      <c r="H153" s="558"/>
      <c r="I153" s="558"/>
      <c r="J153" s="558"/>
      <c r="K153" s="558"/>
      <c r="L153" s="558"/>
      <c r="M153" s="558"/>
      <c r="N153" s="559">
        <v>0</v>
      </c>
      <c r="O153" s="560"/>
      <c r="P153" s="560"/>
      <c r="Q153" s="560"/>
      <c r="R153" s="560"/>
      <c r="S153" s="560"/>
      <c r="T153" s="560"/>
      <c r="U153" s="561"/>
      <c r="V153" s="562">
        <f t="shared" si="11"/>
        <v>1518.3333333333335</v>
      </c>
      <c r="W153" s="562"/>
      <c r="X153" s="562"/>
      <c r="Y153" s="562"/>
      <c r="Z153" s="562"/>
      <c r="AA153" s="562"/>
      <c r="AB153" s="562"/>
      <c r="AC153" s="562"/>
      <c r="AD153" s="562">
        <f t="shared" si="9"/>
        <v>15183.333333333334</v>
      </c>
      <c r="AE153" s="562"/>
      <c r="AF153" s="562"/>
      <c r="AG153" s="562"/>
      <c r="AH153" s="562"/>
      <c r="AI153" s="562"/>
      <c r="AJ153" s="562"/>
      <c r="AK153" s="562"/>
      <c r="AL153" s="559">
        <v>0</v>
      </c>
      <c r="AM153" s="560"/>
      <c r="AN153" s="560"/>
      <c r="AO153" s="560"/>
      <c r="AP153" s="560"/>
      <c r="AQ153" s="560"/>
      <c r="AR153" s="560"/>
      <c r="AS153" s="561"/>
      <c r="AT153" s="562"/>
      <c r="AU153" s="562"/>
      <c r="AV153" s="562"/>
      <c r="AW153" s="562"/>
      <c r="AX153" s="562"/>
      <c r="AY153" s="562"/>
      <c r="AZ153" s="562"/>
      <c r="BA153" s="562"/>
      <c r="BB153" s="562"/>
      <c r="BC153" s="562"/>
      <c r="BD153" s="562"/>
      <c r="BE153" s="562"/>
      <c r="BF153" s="562"/>
      <c r="BG153" s="562"/>
      <c r="BH153" s="562"/>
      <c r="BI153" s="562"/>
      <c r="BJ153" s="562"/>
      <c r="BK153" s="558">
        <f t="shared" si="10"/>
        <v>126021.66666666666</v>
      </c>
      <c r="BL153" s="558"/>
      <c r="BM153" s="558"/>
      <c r="BN153" s="558"/>
      <c r="BO153" s="558"/>
      <c r="BP153" s="558"/>
      <c r="BQ153" s="558"/>
      <c r="BR153" s="558"/>
      <c r="BS153" s="558"/>
      <c r="BT153" s="563"/>
    </row>
    <row r="154" spans="1:72" s="2" customFormat="1" ht="18" customHeight="1" x14ac:dyDescent="0.2">
      <c r="A154" s="422" t="s">
        <v>1913</v>
      </c>
      <c r="B154" s="422" t="s">
        <v>1760</v>
      </c>
      <c r="C154" s="404">
        <v>1</v>
      </c>
      <c r="D154" s="425">
        <v>1</v>
      </c>
      <c r="E154" s="405">
        <v>9110</v>
      </c>
      <c r="F154" s="558">
        <f t="shared" si="8"/>
        <v>109320</v>
      </c>
      <c r="G154" s="558"/>
      <c r="H154" s="558"/>
      <c r="I154" s="558"/>
      <c r="J154" s="558"/>
      <c r="K154" s="558"/>
      <c r="L154" s="558"/>
      <c r="M154" s="558"/>
      <c r="N154" s="559">
        <v>0</v>
      </c>
      <c r="O154" s="560"/>
      <c r="P154" s="560"/>
      <c r="Q154" s="560"/>
      <c r="R154" s="560"/>
      <c r="S154" s="560"/>
      <c r="T154" s="560"/>
      <c r="U154" s="561"/>
      <c r="V154" s="562">
        <f t="shared" si="11"/>
        <v>1518.3333333333335</v>
      </c>
      <c r="W154" s="562"/>
      <c r="X154" s="562"/>
      <c r="Y154" s="562"/>
      <c r="Z154" s="562"/>
      <c r="AA154" s="562"/>
      <c r="AB154" s="562"/>
      <c r="AC154" s="562"/>
      <c r="AD154" s="562">
        <f t="shared" si="9"/>
        <v>15183.333333333334</v>
      </c>
      <c r="AE154" s="562"/>
      <c r="AF154" s="562"/>
      <c r="AG154" s="562"/>
      <c r="AH154" s="562"/>
      <c r="AI154" s="562"/>
      <c r="AJ154" s="562"/>
      <c r="AK154" s="562"/>
      <c r="AL154" s="559">
        <v>0</v>
      </c>
      <c r="AM154" s="560"/>
      <c r="AN154" s="560"/>
      <c r="AO154" s="560"/>
      <c r="AP154" s="560"/>
      <c r="AQ154" s="560"/>
      <c r="AR154" s="560"/>
      <c r="AS154" s="561"/>
      <c r="AT154" s="562"/>
      <c r="AU154" s="562"/>
      <c r="AV154" s="562"/>
      <c r="AW154" s="562"/>
      <c r="AX154" s="562"/>
      <c r="AY154" s="562"/>
      <c r="AZ154" s="562"/>
      <c r="BA154" s="562"/>
      <c r="BB154" s="562"/>
      <c r="BC154" s="562"/>
      <c r="BD154" s="562"/>
      <c r="BE154" s="562"/>
      <c r="BF154" s="562"/>
      <c r="BG154" s="562"/>
      <c r="BH154" s="562"/>
      <c r="BI154" s="562"/>
      <c r="BJ154" s="562"/>
      <c r="BK154" s="558">
        <f t="shared" si="10"/>
        <v>126021.66666666666</v>
      </c>
      <c r="BL154" s="558"/>
      <c r="BM154" s="558"/>
      <c r="BN154" s="558"/>
      <c r="BO154" s="558"/>
      <c r="BP154" s="558"/>
      <c r="BQ154" s="558"/>
      <c r="BR154" s="558"/>
      <c r="BS154" s="558"/>
      <c r="BT154" s="563"/>
    </row>
    <row r="155" spans="1:72" s="2" customFormat="1" ht="18" customHeight="1" x14ac:dyDescent="0.2">
      <c r="A155" s="422" t="s">
        <v>1941</v>
      </c>
      <c r="B155" s="422" t="s">
        <v>2016</v>
      </c>
      <c r="C155" s="404">
        <v>1</v>
      </c>
      <c r="D155" s="425">
        <v>5</v>
      </c>
      <c r="E155" s="405">
        <v>45550</v>
      </c>
      <c r="F155" s="558">
        <f t="shared" si="8"/>
        <v>546600</v>
      </c>
      <c r="G155" s="558"/>
      <c r="H155" s="558"/>
      <c r="I155" s="558"/>
      <c r="J155" s="558"/>
      <c r="K155" s="558"/>
      <c r="L155" s="558"/>
      <c r="M155" s="558"/>
      <c r="N155" s="559">
        <v>0</v>
      </c>
      <c r="O155" s="560"/>
      <c r="P155" s="560"/>
      <c r="Q155" s="560"/>
      <c r="R155" s="560"/>
      <c r="S155" s="560"/>
      <c r="T155" s="560"/>
      <c r="U155" s="561"/>
      <c r="V155" s="562">
        <f t="shared" si="11"/>
        <v>7591.6666666666661</v>
      </c>
      <c r="W155" s="562"/>
      <c r="X155" s="562"/>
      <c r="Y155" s="562"/>
      <c r="Z155" s="562"/>
      <c r="AA155" s="562"/>
      <c r="AB155" s="562"/>
      <c r="AC155" s="562"/>
      <c r="AD155" s="562">
        <f t="shared" si="9"/>
        <v>75916.666666666657</v>
      </c>
      <c r="AE155" s="562"/>
      <c r="AF155" s="562"/>
      <c r="AG155" s="562"/>
      <c r="AH155" s="562"/>
      <c r="AI155" s="562"/>
      <c r="AJ155" s="562"/>
      <c r="AK155" s="562"/>
      <c r="AL155" s="559">
        <v>0</v>
      </c>
      <c r="AM155" s="560"/>
      <c r="AN155" s="560"/>
      <c r="AO155" s="560"/>
      <c r="AP155" s="560"/>
      <c r="AQ155" s="560"/>
      <c r="AR155" s="560"/>
      <c r="AS155" s="561"/>
      <c r="AT155" s="562"/>
      <c r="AU155" s="562"/>
      <c r="AV155" s="562"/>
      <c r="AW155" s="562"/>
      <c r="AX155" s="562"/>
      <c r="AY155" s="562"/>
      <c r="AZ155" s="562"/>
      <c r="BA155" s="562"/>
      <c r="BB155" s="562"/>
      <c r="BC155" s="562"/>
      <c r="BD155" s="562"/>
      <c r="BE155" s="562"/>
      <c r="BF155" s="562"/>
      <c r="BG155" s="562"/>
      <c r="BH155" s="562"/>
      <c r="BI155" s="562"/>
      <c r="BJ155" s="562"/>
      <c r="BK155" s="558">
        <f t="shared" si="10"/>
        <v>630108.33333333326</v>
      </c>
      <c r="BL155" s="558"/>
      <c r="BM155" s="558"/>
      <c r="BN155" s="558"/>
      <c r="BO155" s="558"/>
      <c r="BP155" s="558"/>
      <c r="BQ155" s="558"/>
      <c r="BR155" s="558"/>
      <c r="BS155" s="558"/>
      <c r="BT155" s="563"/>
    </row>
    <row r="156" spans="1:72" s="2" customFormat="1" ht="18" customHeight="1" x14ac:dyDescent="0.2">
      <c r="A156" s="422" t="s">
        <v>1942</v>
      </c>
      <c r="B156" s="422" t="s">
        <v>1776</v>
      </c>
      <c r="C156" s="404">
        <v>1</v>
      </c>
      <c r="D156" s="425">
        <v>1</v>
      </c>
      <c r="E156" s="405">
        <v>9300</v>
      </c>
      <c r="F156" s="558">
        <f t="shared" si="8"/>
        <v>111600</v>
      </c>
      <c r="G156" s="558"/>
      <c r="H156" s="558"/>
      <c r="I156" s="558"/>
      <c r="J156" s="558"/>
      <c r="K156" s="558"/>
      <c r="L156" s="558"/>
      <c r="M156" s="558"/>
      <c r="N156" s="559">
        <v>0</v>
      </c>
      <c r="O156" s="560"/>
      <c r="P156" s="560"/>
      <c r="Q156" s="560"/>
      <c r="R156" s="560"/>
      <c r="S156" s="560"/>
      <c r="T156" s="560"/>
      <c r="U156" s="561"/>
      <c r="V156" s="562">
        <f t="shared" si="11"/>
        <v>1550</v>
      </c>
      <c r="W156" s="562"/>
      <c r="X156" s="562"/>
      <c r="Y156" s="562"/>
      <c r="Z156" s="562"/>
      <c r="AA156" s="562"/>
      <c r="AB156" s="562"/>
      <c r="AC156" s="562"/>
      <c r="AD156" s="562">
        <f t="shared" si="9"/>
        <v>15500</v>
      </c>
      <c r="AE156" s="562"/>
      <c r="AF156" s="562"/>
      <c r="AG156" s="562"/>
      <c r="AH156" s="562"/>
      <c r="AI156" s="562"/>
      <c r="AJ156" s="562"/>
      <c r="AK156" s="562"/>
      <c r="AL156" s="559">
        <v>0</v>
      </c>
      <c r="AM156" s="560"/>
      <c r="AN156" s="560"/>
      <c r="AO156" s="560"/>
      <c r="AP156" s="560"/>
      <c r="AQ156" s="560"/>
      <c r="AR156" s="560"/>
      <c r="AS156" s="561"/>
      <c r="AT156" s="562"/>
      <c r="AU156" s="562"/>
      <c r="AV156" s="562"/>
      <c r="AW156" s="562"/>
      <c r="AX156" s="562"/>
      <c r="AY156" s="562"/>
      <c r="AZ156" s="562"/>
      <c r="BA156" s="562"/>
      <c r="BB156" s="562"/>
      <c r="BC156" s="562"/>
      <c r="BD156" s="562"/>
      <c r="BE156" s="562"/>
      <c r="BF156" s="562"/>
      <c r="BG156" s="562"/>
      <c r="BH156" s="562"/>
      <c r="BI156" s="562"/>
      <c r="BJ156" s="562"/>
      <c r="BK156" s="558">
        <f t="shared" si="10"/>
        <v>128650</v>
      </c>
      <c r="BL156" s="558"/>
      <c r="BM156" s="558"/>
      <c r="BN156" s="558"/>
      <c r="BO156" s="558"/>
      <c r="BP156" s="558"/>
      <c r="BQ156" s="558"/>
      <c r="BR156" s="558"/>
      <c r="BS156" s="558"/>
      <c r="BT156" s="563"/>
    </row>
    <row r="157" spans="1:72" s="2" customFormat="1" ht="18" customHeight="1" x14ac:dyDescent="0.2">
      <c r="A157" s="422" t="s">
        <v>1942</v>
      </c>
      <c r="B157" s="422" t="s">
        <v>1777</v>
      </c>
      <c r="C157" s="404">
        <v>1</v>
      </c>
      <c r="D157" s="425">
        <v>1</v>
      </c>
      <c r="E157" s="405">
        <v>9300</v>
      </c>
      <c r="F157" s="558">
        <f t="shared" si="8"/>
        <v>111600</v>
      </c>
      <c r="G157" s="558"/>
      <c r="H157" s="558"/>
      <c r="I157" s="558"/>
      <c r="J157" s="558"/>
      <c r="K157" s="558"/>
      <c r="L157" s="558"/>
      <c r="M157" s="558"/>
      <c r="N157" s="559">
        <v>0</v>
      </c>
      <c r="O157" s="560"/>
      <c r="P157" s="560"/>
      <c r="Q157" s="560"/>
      <c r="R157" s="560"/>
      <c r="S157" s="560"/>
      <c r="T157" s="560"/>
      <c r="U157" s="561"/>
      <c r="V157" s="562">
        <f t="shared" si="11"/>
        <v>1550</v>
      </c>
      <c r="W157" s="562"/>
      <c r="X157" s="562"/>
      <c r="Y157" s="562"/>
      <c r="Z157" s="562"/>
      <c r="AA157" s="562"/>
      <c r="AB157" s="562"/>
      <c r="AC157" s="562"/>
      <c r="AD157" s="562">
        <f t="shared" si="9"/>
        <v>15500</v>
      </c>
      <c r="AE157" s="562"/>
      <c r="AF157" s="562"/>
      <c r="AG157" s="562"/>
      <c r="AH157" s="562"/>
      <c r="AI157" s="562"/>
      <c r="AJ157" s="562"/>
      <c r="AK157" s="562"/>
      <c r="AL157" s="559">
        <v>0</v>
      </c>
      <c r="AM157" s="560"/>
      <c r="AN157" s="560"/>
      <c r="AO157" s="560"/>
      <c r="AP157" s="560"/>
      <c r="AQ157" s="560"/>
      <c r="AR157" s="560"/>
      <c r="AS157" s="561"/>
      <c r="AT157" s="562"/>
      <c r="AU157" s="562"/>
      <c r="AV157" s="562"/>
      <c r="AW157" s="562"/>
      <c r="AX157" s="562"/>
      <c r="AY157" s="562"/>
      <c r="AZ157" s="562"/>
      <c r="BA157" s="562"/>
      <c r="BB157" s="562"/>
      <c r="BC157" s="562"/>
      <c r="BD157" s="562"/>
      <c r="BE157" s="562"/>
      <c r="BF157" s="562"/>
      <c r="BG157" s="562"/>
      <c r="BH157" s="562"/>
      <c r="BI157" s="562"/>
      <c r="BJ157" s="562"/>
      <c r="BK157" s="558">
        <f t="shared" si="10"/>
        <v>128650</v>
      </c>
      <c r="BL157" s="558"/>
      <c r="BM157" s="558"/>
      <c r="BN157" s="558"/>
      <c r="BO157" s="558"/>
      <c r="BP157" s="558"/>
      <c r="BQ157" s="558"/>
      <c r="BR157" s="558"/>
      <c r="BS157" s="558"/>
      <c r="BT157" s="563"/>
    </row>
    <row r="158" spans="1:72" s="2" customFormat="1" ht="18" customHeight="1" x14ac:dyDescent="0.2">
      <c r="A158" s="422" t="s">
        <v>1942</v>
      </c>
      <c r="B158" s="422" t="s">
        <v>1775</v>
      </c>
      <c r="C158" s="404">
        <v>1</v>
      </c>
      <c r="D158" s="425">
        <v>4</v>
      </c>
      <c r="E158" s="405">
        <v>37200</v>
      </c>
      <c r="F158" s="558">
        <f t="shared" si="8"/>
        <v>446400</v>
      </c>
      <c r="G158" s="558"/>
      <c r="H158" s="558"/>
      <c r="I158" s="558"/>
      <c r="J158" s="558"/>
      <c r="K158" s="558"/>
      <c r="L158" s="558"/>
      <c r="M158" s="558"/>
      <c r="N158" s="559">
        <v>0</v>
      </c>
      <c r="O158" s="560"/>
      <c r="P158" s="560"/>
      <c r="Q158" s="560"/>
      <c r="R158" s="560"/>
      <c r="S158" s="560"/>
      <c r="T158" s="560"/>
      <c r="U158" s="561"/>
      <c r="V158" s="562">
        <f t="shared" si="11"/>
        <v>6200</v>
      </c>
      <c r="W158" s="562"/>
      <c r="X158" s="562"/>
      <c r="Y158" s="562"/>
      <c r="Z158" s="562"/>
      <c r="AA158" s="562"/>
      <c r="AB158" s="562"/>
      <c r="AC158" s="562"/>
      <c r="AD158" s="562">
        <f t="shared" si="9"/>
        <v>62000</v>
      </c>
      <c r="AE158" s="562"/>
      <c r="AF158" s="562"/>
      <c r="AG158" s="562"/>
      <c r="AH158" s="562"/>
      <c r="AI158" s="562"/>
      <c r="AJ158" s="562"/>
      <c r="AK158" s="562"/>
      <c r="AL158" s="559">
        <v>0</v>
      </c>
      <c r="AM158" s="560"/>
      <c r="AN158" s="560"/>
      <c r="AO158" s="560"/>
      <c r="AP158" s="560"/>
      <c r="AQ158" s="560"/>
      <c r="AR158" s="560"/>
      <c r="AS158" s="561"/>
      <c r="AT158" s="562"/>
      <c r="AU158" s="562"/>
      <c r="AV158" s="562"/>
      <c r="AW158" s="562"/>
      <c r="AX158" s="562"/>
      <c r="AY158" s="562"/>
      <c r="AZ158" s="562"/>
      <c r="BA158" s="562"/>
      <c r="BB158" s="562"/>
      <c r="BC158" s="562"/>
      <c r="BD158" s="562"/>
      <c r="BE158" s="562"/>
      <c r="BF158" s="562"/>
      <c r="BG158" s="562"/>
      <c r="BH158" s="562"/>
      <c r="BI158" s="562"/>
      <c r="BJ158" s="562"/>
      <c r="BK158" s="558">
        <f t="shared" si="10"/>
        <v>514600</v>
      </c>
      <c r="BL158" s="558"/>
      <c r="BM158" s="558"/>
      <c r="BN158" s="558"/>
      <c r="BO158" s="558"/>
      <c r="BP158" s="558"/>
      <c r="BQ158" s="558"/>
      <c r="BR158" s="558"/>
      <c r="BS158" s="558"/>
      <c r="BT158" s="563"/>
    </row>
    <row r="159" spans="1:72" s="2" customFormat="1" ht="18" customHeight="1" x14ac:dyDescent="0.2">
      <c r="A159" s="422" t="s">
        <v>1942</v>
      </c>
      <c r="B159" s="422" t="s">
        <v>1747</v>
      </c>
      <c r="C159" s="404">
        <v>1</v>
      </c>
      <c r="D159" s="425">
        <v>1</v>
      </c>
      <c r="E159" s="405">
        <v>9300</v>
      </c>
      <c r="F159" s="558">
        <f t="shared" si="8"/>
        <v>111600</v>
      </c>
      <c r="G159" s="558"/>
      <c r="H159" s="558"/>
      <c r="I159" s="558"/>
      <c r="J159" s="558"/>
      <c r="K159" s="558"/>
      <c r="L159" s="558"/>
      <c r="M159" s="558"/>
      <c r="N159" s="559">
        <v>0</v>
      </c>
      <c r="O159" s="560"/>
      <c r="P159" s="560"/>
      <c r="Q159" s="560"/>
      <c r="R159" s="560"/>
      <c r="S159" s="560"/>
      <c r="T159" s="560"/>
      <c r="U159" s="561"/>
      <c r="V159" s="562">
        <f t="shared" si="11"/>
        <v>1550</v>
      </c>
      <c r="W159" s="562"/>
      <c r="X159" s="562"/>
      <c r="Y159" s="562"/>
      <c r="Z159" s="562"/>
      <c r="AA159" s="562"/>
      <c r="AB159" s="562"/>
      <c r="AC159" s="562"/>
      <c r="AD159" s="562">
        <f t="shared" si="9"/>
        <v>15500</v>
      </c>
      <c r="AE159" s="562"/>
      <c r="AF159" s="562"/>
      <c r="AG159" s="562"/>
      <c r="AH159" s="562"/>
      <c r="AI159" s="562"/>
      <c r="AJ159" s="562"/>
      <c r="AK159" s="562"/>
      <c r="AL159" s="559">
        <v>0</v>
      </c>
      <c r="AM159" s="560"/>
      <c r="AN159" s="560"/>
      <c r="AO159" s="560"/>
      <c r="AP159" s="560"/>
      <c r="AQ159" s="560"/>
      <c r="AR159" s="560"/>
      <c r="AS159" s="561"/>
      <c r="AT159" s="562"/>
      <c r="AU159" s="562"/>
      <c r="AV159" s="562"/>
      <c r="AW159" s="562"/>
      <c r="AX159" s="562"/>
      <c r="AY159" s="562"/>
      <c r="AZ159" s="562"/>
      <c r="BA159" s="562"/>
      <c r="BB159" s="562"/>
      <c r="BC159" s="562"/>
      <c r="BD159" s="562"/>
      <c r="BE159" s="562"/>
      <c r="BF159" s="562"/>
      <c r="BG159" s="562"/>
      <c r="BH159" s="562"/>
      <c r="BI159" s="562"/>
      <c r="BJ159" s="562"/>
      <c r="BK159" s="558">
        <f t="shared" si="10"/>
        <v>128650</v>
      </c>
      <c r="BL159" s="558"/>
      <c r="BM159" s="558"/>
      <c r="BN159" s="558"/>
      <c r="BO159" s="558"/>
      <c r="BP159" s="558"/>
      <c r="BQ159" s="558"/>
      <c r="BR159" s="558"/>
      <c r="BS159" s="558"/>
      <c r="BT159" s="563"/>
    </row>
    <row r="160" spans="1:72" s="2" customFormat="1" ht="18" customHeight="1" x14ac:dyDescent="0.2">
      <c r="A160" s="422" t="s">
        <v>1942</v>
      </c>
      <c r="B160" s="422" t="s">
        <v>1764</v>
      </c>
      <c r="C160" s="404">
        <v>1</v>
      </c>
      <c r="D160" s="425">
        <v>1</v>
      </c>
      <c r="E160" s="405">
        <v>9300</v>
      </c>
      <c r="F160" s="558">
        <f t="shared" si="8"/>
        <v>111600</v>
      </c>
      <c r="G160" s="558"/>
      <c r="H160" s="558"/>
      <c r="I160" s="558"/>
      <c r="J160" s="558"/>
      <c r="K160" s="558"/>
      <c r="L160" s="558"/>
      <c r="M160" s="558"/>
      <c r="N160" s="559">
        <v>0</v>
      </c>
      <c r="O160" s="560"/>
      <c r="P160" s="560"/>
      <c r="Q160" s="560"/>
      <c r="R160" s="560"/>
      <c r="S160" s="560"/>
      <c r="T160" s="560"/>
      <c r="U160" s="561"/>
      <c r="V160" s="562">
        <f t="shared" si="11"/>
        <v>1550</v>
      </c>
      <c r="W160" s="562"/>
      <c r="X160" s="562"/>
      <c r="Y160" s="562"/>
      <c r="Z160" s="562"/>
      <c r="AA160" s="562"/>
      <c r="AB160" s="562"/>
      <c r="AC160" s="562"/>
      <c r="AD160" s="562">
        <f t="shared" si="9"/>
        <v>15500</v>
      </c>
      <c r="AE160" s="562"/>
      <c r="AF160" s="562"/>
      <c r="AG160" s="562"/>
      <c r="AH160" s="562"/>
      <c r="AI160" s="562"/>
      <c r="AJ160" s="562"/>
      <c r="AK160" s="562"/>
      <c r="AL160" s="559">
        <v>0</v>
      </c>
      <c r="AM160" s="560"/>
      <c r="AN160" s="560"/>
      <c r="AO160" s="560"/>
      <c r="AP160" s="560"/>
      <c r="AQ160" s="560"/>
      <c r="AR160" s="560"/>
      <c r="AS160" s="561"/>
      <c r="AT160" s="562"/>
      <c r="AU160" s="562"/>
      <c r="AV160" s="562"/>
      <c r="AW160" s="562"/>
      <c r="AX160" s="562"/>
      <c r="AY160" s="562"/>
      <c r="AZ160" s="562"/>
      <c r="BA160" s="562"/>
      <c r="BB160" s="562"/>
      <c r="BC160" s="562"/>
      <c r="BD160" s="562"/>
      <c r="BE160" s="562"/>
      <c r="BF160" s="562"/>
      <c r="BG160" s="562"/>
      <c r="BH160" s="562"/>
      <c r="BI160" s="562"/>
      <c r="BJ160" s="562"/>
      <c r="BK160" s="558">
        <f t="shared" si="10"/>
        <v>128650</v>
      </c>
      <c r="BL160" s="558"/>
      <c r="BM160" s="558"/>
      <c r="BN160" s="558"/>
      <c r="BO160" s="558"/>
      <c r="BP160" s="558"/>
      <c r="BQ160" s="558"/>
      <c r="BR160" s="558"/>
      <c r="BS160" s="558"/>
      <c r="BT160" s="563"/>
    </row>
    <row r="161" spans="1:72" s="2" customFormat="1" ht="18" customHeight="1" x14ac:dyDescent="0.2">
      <c r="A161" s="422" t="s">
        <v>1943</v>
      </c>
      <c r="B161" s="422" t="s">
        <v>2016</v>
      </c>
      <c r="C161" s="404">
        <v>1</v>
      </c>
      <c r="D161" s="425">
        <v>1</v>
      </c>
      <c r="E161" s="405">
        <v>9307</v>
      </c>
      <c r="F161" s="558">
        <f t="shared" si="8"/>
        <v>111684</v>
      </c>
      <c r="G161" s="558"/>
      <c r="H161" s="558"/>
      <c r="I161" s="558"/>
      <c r="J161" s="558"/>
      <c r="K161" s="558"/>
      <c r="L161" s="558"/>
      <c r="M161" s="558"/>
      <c r="N161" s="559">
        <v>0</v>
      </c>
      <c r="O161" s="560"/>
      <c r="P161" s="560"/>
      <c r="Q161" s="560"/>
      <c r="R161" s="560"/>
      <c r="S161" s="560"/>
      <c r="T161" s="560"/>
      <c r="U161" s="561"/>
      <c r="V161" s="562">
        <f t="shared" si="11"/>
        <v>1551.1666666666667</v>
      </c>
      <c r="W161" s="562"/>
      <c r="X161" s="562"/>
      <c r="Y161" s="562"/>
      <c r="Z161" s="562"/>
      <c r="AA161" s="562"/>
      <c r="AB161" s="562"/>
      <c r="AC161" s="562"/>
      <c r="AD161" s="562">
        <f t="shared" si="9"/>
        <v>15511.666666666668</v>
      </c>
      <c r="AE161" s="562"/>
      <c r="AF161" s="562"/>
      <c r="AG161" s="562"/>
      <c r="AH161" s="562"/>
      <c r="AI161" s="562"/>
      <c r="AJ161" s="562"/>
      <c r="AK161" s="562"/>
      <c r="AL161" s="559">
        <v>0</v>
      </c>
      <c r="AM161" s="560"/>
      <c r="AN161" s="560"/>
      <c r="AO161" s="560"/>
      <c r="AP161" s="560"/>
      <c r="AQ161" s="560"/>
      <c r="AR161" s="560"/>
      <c r="AS161" s="561"/>
      <c r="AT161" s="562"/>
      <c r="AU161" s="562"/>
      <c r="AV161" s="562"/>
      <c r="AW161" s="562"/>
      <c r="AX161" s="562"/>
      <c r="AY161" s="562"/>
      <c r="AZ161" s="562"/>
      <c r="BA161" s="562"/>
      <c r="BB161" s="562"/>
      <c r="BC161" s="562"/>
      <c r="BD161" s="562"/>
      <c r="BE161" s="562"/>
      <c r="BF161" s="562"/>
      <c r="BG161" s="562"/>
      <c r="BH161" s="562"/>
      <c r="BI161" s="562"/>
      <c r="BJ161" s="562"/>
      <c r="BK161" s="558">
        <f t="shared" si="10"/>
        <v>128746.83333333334</v>
      </c>
      <c r="BL161" s="558"/>
      <c r="BM161" s="558"/>
      <c r="BN161" s="558"/>
      <c r="BO161" s="558"/>
      <c r="BP161" s="558"/>
      <c r="BQ161" s="558"/>
      <c r="BR161" s="558"/>
      <c r="BS161" s="558"/>
      <c r="BT161" s="563"/>
    </row>
    <row r="162" spans="1:72" s="2" customFormat="1" ht="25.5" customHeight="1" x14ac:dyDescent="0.2">
      <c r="A162" s="422" t="s">
        <v>1944</v>
      </c>
      <c r="B162" s="422" t="s">
        <v>1756</v>
      </c>
      <c r="C162" s="404">
        <v>1</v>
      </c>
      <c r="D162" s="425">
        <v>2</v>
      </c>
      <c r="E162" s="405">
        <v>18614</v>
      </c>
      <c r="F162" s="558">
        <f t="shared" si="8"/>
        <v>223368</v>
      </c>
      <c r="G162" s="558"/>
      <c r="H162" s="558"/>
      <c r="I162" s="558"/>
      <c r="J162" s="558"/>
      <c r="K162" s="558"/>
      <c r="L162" s="558"/>
      <c r="M162" s="558"/>
      <c r="N162" s="559">
        <v>0</v>
      </c>
      <c r="O162" s="560"/>
      <c r="P162" s="560"/>
      <c r="Q162" s="560"/>
      <c r="R162" s="560"/>
      <c r="S162" s="560"/>
      <c r="T162" s="560"/>
      <c r="U162" s="561"/>
      <c r="V162" s="562">
        <f t="shared" si="11"/>
        <v>3102.3333333333335</v>
      </c>
      <c r="W162" s="562"/>
      <c r="X162" s="562"/>
      <c r="Y162" s="562"/>
      <c r="Z162" s="562"/>
      <c r="AA162" s="562"/>
      <c r="AB162" s="562"/>
      <c r="AC162" s="562"/>
      <c r="AD162" s="562">
        <f t="shared" si="9"/>
        <v>31023.333333333336</v>
      </c>
      <c r="AE162" s="562"/>
      <c r="AF162" s="562"/>
      <c r="AG162" s="562"/>
      <c r="AH162" s="562"/>
      <c r="AI162" s="562"/>
      <c r="AJ162" s="562"/>
      <c r="AK162" s="562"/>
      <c r="AL162" s="559">
        <v>0</v>
      </c>
      <c r="AM162" s="560"/>
      <c r="AN162" s="560"/>
      <c r="AO162" s="560"/>
      <c r="AP162" s="560"/>
      <c r="AQ162" s="560"/>
      <c r="AR162" s="560"/>
      <c r="AS162" s="561"/>
      <c r="AT162" s="562"/>
      <c r="AU162" s="562"/>
      <c r="AV162" s="562"/>
      <c r="AW162" s="562"/>
      <c r="AX162" s="562"/>
      <c r="AY162" s="562"/>
      <c r="AZ162" s="562"/>
      <c r="BA162" s="562"/>
      <c r="BB162" s="562"/>
      <c r="BC162" s="562"/>
      <c r="BD162" s="562"/>
      <c r="BE162" s="562"/>
      <c r="BF162" s="562"/>
      <c r="BG162" s="562"/>
      <c r="BH162" s="562"/>
      <c r="BI162" s="562"/>
      <c r="BJ162" s="562"/>
      <c r="BK162" s="558">
        <f t="shared" si="10"/>
        <v>257493.66666666669</v>
      </c>
      <c r="BL162" s="558"/>
      <c r="BM162" s="558"/>
      <c r="BN162" s="558"/>
      <c r="BO162" s="558"/>
      <c r="BP162" s="558"/>
      <c r="BQ162" s="558"/>
      <c r="BR162" s="558"/>
      <c r="BS162" s="558"/>
      <c r="BT162" s="563"/>
    </row>
    <row r="163" spans="1:72" s="2" customFormat="1" ht="18" customHeight="1" x14ac:dyDescent="0.2">
      <c r="A163" s="422" t="s">
        <v>1945</v>
      </c>
      <c r="B163" s="422" t="s">
        <v>1752</v>
      </c>
      <c r="C163" s="404">
        <v>1</v>
      </c>
      <c r="D163" s="425">
        <v>1</v>
      </c>
      <c r="E163" s="405">
        <v>9307</v>
      </c>
      <c r="F163" s="558">
        <f t="shared" si="8"/>
        <v>111684</v>
      </c>
      <c r="G163" s="558"/>
      <c r="H163" s="558"/>
      <c r="I163" s="558"/>
      <c r="J163" s="558"/>
      <c r="K163" s="558"/>
      <c r="L163" s="558"/>
      <c r="M163" s="558"/>
      <c r="N163" s="559">
        <v>0</v>
      </c>
      <c r="O163" s="560"/>
      <c r="P163" s="560"/>
      <c r="Q163" s="560"/>
      <c r="R163" s="560"/>
      <c r="S163" s="560"/>
      <c r="T163" s="560"/>
      <c r="U163" s="561"/>
      <c r="V163" s="562">
        <f t="shared" si="11"/>
        <v>1551.1666666666667</v>
      </c>
      <c r="W163" s="562"/>
      <c r="X163" s="562"/>
      <c r="Y163" s="562"/>
      <c r="Z163" s="562"/>
      <c r="AA163" s="562"/>
      <c r="AB163" s="562"/>
      <c r="AC163" s="562"/>
      <c r="AD163" s="562">
        <f t="shared" si="9"/>
        <v>15511.666666666668</v>
      </c>
      <c r="AE163" s="562"/>
      <c r="AF163" s="562"/>
      <c r="AG163" s="562"/>
      <c r="AH163" s="562"/>
      <c r="AI163" s="562"/>
      <c r="AJ163" s="562"/>
      <c r="AK163" s="562"/>
      <c r="AL163" s="559">
        <v>0</v>
      </c>
      <c r="AM163" s="560"/>
      <c r="AN163" s="560"/>
      <c r="AO163" s="560"/>
      <c r="AP163" s="560"/>
      <c r="AQ163" s="560"/>
      <c r="AR163" s="560"/>
      <c r="AS163" s="561"/>
      <c r="AT163" s="562"/>
      <c r="AU163" s="562"/>
      <c r="AV163" s="562"/>
      <c r="AW163" s="562"/>
      <c r="AX163" s="562"/>
      <c r="AY163" s="562"/>
      <c r="AZ163" s="562"/>
      <c r="BA163" s="562"/>
      <c r="BB163" s="562"/>
      <c r="BC163" s="562"/>
      <c r="BD163" s="562"/>
      <c r="BE163" s="562"/>
      <c r="BF163" s="562"/>
      <c r="BG163" s="562"/>
      <c r="BH163" s="562"/>
      <c r="BI163" s="562"/>
      <c r="BJ163" s="562"/>
      <c r="BK163" s="558">
        <f t="shared" si="10"/>
        <v>128746.83333333334</v>
      </c>
      <c r="BL163" s="558"/>
      <c r="BM163" s="558"/>
      <c r="BN163" s="558"/>
      <c r="BO163" s="558"/>
      <c r="BP163" s="558"/>
      <c r="BQ163" s="558"/>
      <c r="BR163" s="558"/>
      <c r="BS163" s="558"/>
      <c r="BT163" s="563"/>
    </row>
    <row r="164" spans="1:72" s="2" customFormat="1" ht="18" customHeight="1" x14ac:dyDescent="0.2">
      <c r="A164" s="422" t="s">
        <v>1946</v>
      </c>
      <c r="B164" s="422" t="s">
        <v>2016</v>
      </c>
      <c r="C164" s="404">
        <v>1</v>
      </c>
      <c r="D164" s="425">
        <v>10</v>
      </c>
      <c r="E164" s="405">
        <v>93070</v>
      </c>
      <c r="F164" s="558">
        <f t="shared" si="8"/>
        <v>1116840</v>
      </c>
      <c r="G164" s="558"/>
      <c r="H164" s="558"/>
      <c r="I164" s="558"/>
      <c r="J164" s="558"/>
      <c r="K164" s="558"/>
      <c r="L164" s="558"/>
      <c r="M164" s="558"/>
      <c r="N164" s="559">
        <v>0</v>
      </c>
      <c r="O164" s="560"/>
      <c r="P164" s="560"/>
      <c r="Q164" s="560"/>
      <c r="R164" s="560"/>
      <c r="S164" s="560"/>
      <c r="T164" s="560"/>
      <c r="U164" s="561"/>
      <c r="V164" s="562">
        <f t="shared" si="11"/>
        <v>15511.666666666668</v>
      </c>
      <c r="W164" s="562"/>
      <c r="X164" s="562"/>
      <c r="Y164" s="562"/>
      <c r="Z164" s="562"/>
      <c r="AA164" s="562"/>
      <c r="AB164" s="562"/>
      <c r="AC164" s="562"/>
      <c r="AD164" s="562">
        <f t="shared" si="9"/>
        <v>155116.66666666669</v>
      </c>
      <c r="AE164" s="562"/>
      <c r="AF164" s="562"/>
      <c r="AG164" s="562"/>
      <c r="AH164" s="562"/>
      <c r="AI164" s="562"/>
      <c r="AJ164" s="562"/>
      <c r="AK164" s="562"/>
      <c r="AL164" s="559">
        <v>0</v>
      </c>
      <c r="AM164" s="560"/>
      <c r="AN164" s="560"/>
      <c r="AO164" s="560"/>
      <c r="AP164" s="560"/>
      <c r="AQ164" s="560"/>
      <c r="AR164" s="560"/>
      <c r="AS164" s="561"/>
      <c r="AT164" s="562"/>
      <c r="AU164" s="562"/>
      <c r="AV164" s="562"/>
      <c r="AW164" s="562"/>
      <c r="AX164" s="562"/>
      <c r="AY164" s="562"/>
      <c r="AZ164" s="562"/>
      <c r="BA164" s="562"/>
      <c r="BB164" s="562"/>
      <c r="BC164" s="562"/>
      <c r="BD164" s="562"/>
      <c r="BE164" s="562"/>
      <c r="BF164" s="562"/>
      <c r="BG164" s="562"/>
      <c r="BH164" s="562"/>
      <c r="BI164" s="562"/>
      <c r="BJ164" s="562"/>
      <c r="BK164" s="558">
        <f t="shared" si="10"/>
        <v>1287468.3333333335</v>
      </c>
      <c r="BL164" s="558"/>
      <c r="BM164" s="558"/>
      <c r="BN164" s="558"/>
      <c r="BO164" s="558"/>
      <c r="BP164" s="558"/>
      <c r="BQ164" s="558"/>
      <c r="BR164" s="558"/>
      <c r="BS164" s="558"/>
      <c r="BT164" s="563"/>
    </row>
    <row r="165" spans="1:72" s="2" customFormat="1" ht="18" customHeight="1" x14ac:dyDescent="0.2">
      <c r="A165" s="422" t="s">
        <v>1947</v>
      </c>
      <c r="B165" s="422" t="s">
        <v>1758</v>
      </c>
      <c r="C165" s="404">
        <v>1</v>
      </c>
      <c r="D165" s="425">
        <v>2</v>
      </c>
      <c r="E165" s="405">
        <v>19000</v>
      </c>
      <c r="F165" s="558">
        <f t="shared" si="8"/>
        <v>228000</v>
      </c>
      <c r="G165" s="558"/>
      <c r="H165" s="558"/>
      <c r="I165" s="558"/>
      <c r="J165" s="558"/>
      <c r="K165" s="558"/>
      <c r="L165" s="558"/>
      <c r="M165" s="558"/>
      <c r="N165" s="559">
        <v>0</v>
      </c>
      <c r="O165" s="560"/>
      <c r="P165" s="560"/>
      <c r="Q165" s="560"/>
      <c r="R165" s="560"/>
      <c r="S165" s="560"/>
      <c r="T165" s="560"/>
      <c r="U165" s="561"/>
      <c r="V165" s="562">
        <f t="shared" si="11"/>
        <v>3166.666666666667</v>
      </c>
      <c r="W165" s="562"/>
      <c r="X165" s="562"/>
      <c r="Y165" s="562"/>
      <c r="Z165" s="562"/>
      <c r="AA165" s="562"/>
      <c r="AB165" s="562"/>
      <c r="AC165" s="562"/>
      <c r="AD165" s="562">
        <f t="shared" si="9"/>
        <v>31666.666666666668</v>
      </c>
      <c r="AE165" s="562"/>
      <c r="AF165" s="562"/>
      <c r="AG165" s="562"/>
      <c r="AH165" s="562"/>
      <c r="AI165" s="562"/>
      <c r="AJ165" s="562"/>
      <c r="AK165" s="562"/>
      <c r="AL165" s="559">
        <v>0</v>
      </c>
      <c r="AM165" s="560"/>
      <c r="AN165" s="560"/>
      <c r="AO165" s="560"/>
      <c r="AP165" s="560"/>
      <c r="AQ165" s="560"/>
      <c r="AR165" s="560"/>
      <c r="AS165" s="561"/>
      <c r="AT165" s="562"/>
      <c r="AU165" s="562"/>
      <c r="AV165" s="562"/>
      <c r="AW165" s="562"/>
      <c r="AX165" s="562"/>
      <c r="AY165" s="562"/>
      <c r="AZ165" s="562"/>
      <c r="BA165" s="562"/>
      <c r="BB165" s="562"/>
      <c r="BC165" s="562"/>
      <c r="BD165" s="562"/>
      <c r="BE165" s="562"/>
      <c r="BF165" s="562"/>
      <c r="BG165" s="562"/>
      <c r="BH165" s="562"/>
      <c r="BI165" s="562"/>
      <c r="BJ165" s="562"/>
      <c r="BK165" s="558">
        <f t="shared" si="10"/>
        <v>262833.33333333331</v>
      </c>
      <c r="BL165" s="558"/>
      <c r="BM165" s="558"/>
      <c r="BN165" s="558"/>
      <c r="BO165" s="558"/>
      <c r="BP165" s="558"/>
      <c r="BQ165" s="558"/>
      <c r="BR165" s="558"/>
      <c r="BS165" s="558"/>
      <c r="BT165" s="563"/>
    </row>
    <row r="166" spans="1:72" s="2" customFormat="1" ht="18" customHeight="1" x14ac:dyDescent="0.2">
      <c r="A166" s="422" t="s">
        <v>1948</v>
      </c>
      <c r="B166" s="422" t="s">
        <v>1776</v>
      </c>
      <c r="C166" s="404">
        <v>1</v>
      </c>
      <c r="D166" s="425">
        <v>1</v>
      </c>
      <c r="E166" s="405">
        <v>9500</v>
      </c>
      <c r="F166" s="558">
        <f t="shared" si="8"/>
        <v>114000</v>
      </c>
      <c r="G166" s="558"/>
      <c r="H166" s="558"/>
      <c r="I166" s="558"/>
      <c r="J166" s="558"/>
      <c r="K166" s="558"/>
      <c r="L166" s="558"/>
      <c r="M166" s="558"/>
      <c r="N166" s="559">
        <v>0</v>
      </c>
      <c r="O166" s="560"/>
      <c r="P166" s="560"/>
      <c r="Q166" s="560"/>
      <c r="R166" s="560"/>
      <c r="S166" s="560"/>
      <c r="T166" s="560"/>
      <c r="U166" s="561"/>
      <c r="V166" s="562">
        <f t="shared" si="11"/>
        <v>1583.3333333333335</v>
      </c>
      <c r="W166" s="562"/>
      <c r="X166" s="562"/>
      <c r="Y166" s="562"/>
      <c r="Z166" s="562"/>
      <c r="AA166" s="562"/>
      <c r="AB166" s="562"/>
      <c r="AC166" s="562"/>
      <c r="AD166" s="562">
        <f t="shared" si="9"/>
        <v>15833.333333333334</v>
      </c>
      <c r="AE166" s="562"/>
      <c r="AF166" s="562"/>
      <c r="AG166" s="562"/>
      <c r="AH166" s="562"/>
      <c r="AI166" s="562"/>
      <c r="AJ166" s="562"/>
      <c r="AK166" s="562"/>
      <c r="AL166" s="559">
        <v>0</v>
      </c>
      <c r="AM166" s="560"/>
      <c r="AN166" s="560"/>
      <c r="AO166" s="560"/>
      <c r="AP166" s="560"/>
      <c r="AQ166" s="560"/>
      <c r="AR166" s="560"/>
      <c r="AS166" s="561"/>
      <c r="AT166" s="562"/>
      <c r="AU166" s="562"/>
      <c r="AV166" s="562"/>
      <c r="AW166" s="562"/>
      <c r="AX166" s="562"/>
      <c r="AY166" s="562"/>
      <c r="AZ166" s="562"/>
      <c r="BA166" s="562"/>
      <c r="BB166" s="562"/>
      <c r="BC166" s="562"/>
      <c r="BD166" s="562"/>
      <c r="BE166" s="562"/>
      <c r="BF166" s="562"/>
      <c r="BG166" s="562"/>
      <c r="BH166" s="562"/>
      <c r="BI166" s="562"/>
      <c r="BJ166" s="562"/>
      <c r="BK166" s="558">
        <f t="shared" si="10"/>
        <v>131416.66666666666</v>
      </c>
      <c r="BL166" s="558"/>
      <c r="BM166" s="558"/>
      <c r="BN166" s="558"/>
      <c r="BO166" s="558"/>
      <c r="BP166" s="558"/>
      <c r="BQ166" s="558"/>
      <c r="BR166" s="558"/>
      <c r="BS166" s="558"/>
      <c r="BT166" s="563"/>
    </row>
    <row r="167" spans="1:72" s="2" customFormat="1" ht="24.75" customHeight="1" x14ac:dyDescent="0.2">
      <c r="A167" s="422" t="s">
        <v>1948</v>
      </c>
      <c r="B167" s="422" t="s">
        <v>2016</v>
      </c>
      <c r="C167" s="404">
        <v>1</v>
      </c>
      <c r="D167" s="425">
        <v>1</v>
      </c>
      <c r="E167" s="405">
        <v>9500</v>
      </c>
      <c r="F167" s="558">
        <f t="shared" si="8"/>
        <v>114000</v>
      </c>
      <c r="G167" s="558"/>
      <c r="H167" s="558"/>
      <c r="I167" s="558"/>
      <c r="J167" s="558"/>
      <c r="K167" s="558"/>
      <c r="L167" s="558"/>
      <c r="M167" s="558"/>
      <c r="N167" s="559">
        <v>0</v>
      </c>
      <c r="O167" s="560"/>
      <c r="P167" s="560"/>
      <c r="Q167" s="560"/>
      <c r="R167" s="560"/>
      <c r="S167" s="560"/>
      <c r="T167" s="560"/>
      <c r="U167" s="561"/>
      <c r="V167" s="562">
        <f t="shared" si="11"/>
        <v>1583.3333333333335</v>
      </c>
      <c r="W167" s="562"/>
      <c r="X167" s="562"/>
      <c r="Y167" s="562"/>
      <c r="Z167" s="562"/>
      <c r="AA167" s="562"/>
      <c r="AB167" s="562"/>
      <c r="AC167" s="562"/>
      <c r="AD167" s="562">
        <f t="shared" si="9"/>
        <v>15833.333333333334</v>
      </c>
      <c r="AE167" s="562"/>
      <c r="AF167" s="562"/>
      <c r="AG167" s="562"/>
      <c r="AH167" s="562"/>
      <c r="AI167" s="562"/>
      <c r="AJ167" s="562"/>
      <c r="AK167" s="562"/>
      <c r="AL167" s="559">
        <v>0</v>
      </c>
      <c r="AM167" s="560"/>
      <c r="AN167" s="560"/>
      <c r="AO167" s="560"/>
      <c r="AP167" s="560"/>
      <c r="AQ167" s="560"/>
      <c r="AR167" s="560"/>
      <c r="AS167" s="561"/>
      <c r="AT167" s="562"/>
      <c r="AU167" s="562"/>
      <c r="AV167" s="562"/>
      <c r="AW167" s="562"/>
      <c r="AX167" s="562"/>
      <c r="AY167" s="562"/>
      <c r="AZ167" s="562"/>
      <c r="BA167" s="562"/>
      <c r="BB167" s="562"/>
      <c r="BC167" s="562"/>
      <c r="BD167" s="562"/>
      <c r="BE167" s="562"/>
      <c r="BF167" s="562"/>
      <c r="BG167" s="562"/>
      <c r="BH167" s="562"/>
      <c r="BI167" s="562"/>
      <c r="BJ167" s="562"/>
      <c r="BK167" s="558">
        <f t="shared" si="10"/>
        <v>131416.66666666666</v>
      </c>
      <c r="BL167" s="558"/>
      <c r="BM167" s="558"/>
      <c r="BN167" s="558"/>
      <c r="BO167" s="558"/>
      <c r="BP167" s="558"/>
      <c r="BQ167" s="558"/>
      <c r="BR167" s="558"/>
      <c r="BS167" s="558"/>
      <c r="BT167" s="563"/>
    </row>
    <row r="168" spans="1:72" s="2" customFormat="1" ht="26.25" customHeight="1" x14ac:dyDescent="0.2">
      <c r="A168" s="422" t="s">
        <v>1948</v>
      </c>
      <c r="B168" s="422" t="s">
        <v>1760</v>
      </c>
      <c r="C168" s="404">
        <v>1</v>
      </c>
      <c r="D168" s="425">
        <v>1</v>
      </c>
      <c r="E168" s="405">
        <v>9500</v>
      </c>
      <c r="F168" s="558">
        <f t="shared" si="8"/>
        <v>114000</v>
      </c>
      <c r="G168" s="558"/>
      <c r="H168" s="558"/>
      <c r="I168" s="558"/>
      <c r="J168" s="558"/>
      <c r="K168" s="558"/>
      <c r="L168" s="558"/>
      <c r="M168" s="558"/>
      <c r="N168" s="559">
        <v>0</v>
      </c>
      <c r="O168" s="560"/>
      <c r="P168" s="560"/>
      <c r="Q168" s="560"/>
      <c r="R168" s="560"/>
      <c r="S168" s="560"/>
      <c r="T168" s="560"/>
      <c r="U168" s="561"/>
      <c r="V168" s="562">
        <f t="shared" si="11"/>
        <v>1583.3333333333335</v>
      </c>
      <c r="W168" s="562"/>
      <c r="X168" s="562"/>
      <c r="Y168" s="562"/>
      <c r="Z168" s="562"/>
      <c r="AA168" s="562"/>
      <c r="AB168" s="562"/>
      <c r="AC168" s="562"/>
      <c r="AD168" s="562">
        <f t="shared" si="9"/>
        <v>15833.333333333334</v>
      </c>
      <c r="AE168" s="562"/>
      <c r="AF168" s="562"/>
      <c r="AG168" s="562"/>
      <c r="AH168" s="562"/>
      <c r="AI168" s="562"/>
      <c r="AJ168" s="562"/>
      <c r="AK168" s="562"/>
      <c r="AL168" s="559">
        <v>0</v>
      </c>
      <c r="AM168" s="560"/>
      <c r="AN168" s="560"/>
      <c r="AO168" s="560"/>
      <c r="AP168" s="560"/>
      <c r="AQ168" s="560"/>
      <c r="AR168" s="560"/>
      <c r="AS168" s="561"/>
      <c r="AT168" s="562"/>
      <c r="AU168" s="562"/>
      <c r="AV168" s="562"/>
      <c r="AW168" s="562"/>
      <c r="AX168" s="562"/>
      <c r="AY168" s="562"/>
      <c r="AZ168" s="562"/>
      <c r="BA168" s="562"/>
      <c r="BB168" s="562"/>
      <c r="BC168" s="562"/>
      <c r="BD168" s="562"/>
      <c r="BE168" s="562"/>
      <c r="BF168" s="562"/>
      <c r="BG168" s="562"/>
      <c r="BH168" s="562"/>
      <c r="BI168" s="562"/>
      <c r="BJ168" s="562"/>
      <c r="BK168" s="558">
        <f t="shared" si="10"/>
        <v>131416.66666666666</v>
      </c>
      <c r="BL168" s="558"/>
      <c r="BM168" s="558"/>
      <c r="BN168" s="558"/>
      <c r="BO168" s="558"/>
      <c r="BP168" s="558"/>
      <c r="BQ168" s="558"/>
      <c r="BR168" s="558"/>
      <c r="BS168" s="558"/>
      <c r="BT168" s="563"/>
    </row>
    <row r="169" spans="1:72" s="2" customFormat="1" ht="18" customHeight="1" x14ac:dyDescent="0.2">
      <c r="A169" s="422" t="s">
        <v>1949</v>
      </c>
      <c r="B169" s="422" t="s">
        <v>1758</v>
      </c>
      <c r="C169" s="404">
        <v>1</v>
      </c>
      <c r="D169" s="425">
        <v>1</v>
      </c>
      <c r="E169" s="405">
        <v>9500</v>
      </c>
      <c r="F169" s="558">
        <f t="shared" si="8"/>
        <v>114000</v>
      </c>
      <c r="G169" s="558"/>
      <c r="H169" s="558"/>
      <c r="I169" s="558"/>
      <c r="J169" s="558"/>
      <c r="K169" s="558"/>
      <c r="L169" s="558"/>
      <c r="M169" s="558"/>
      <c r="N169" s="559">
        <v>0</v>
      </c>
      <c r="O169" s="560"/>
      <c r="P169" s="560"/>
      <c r="Q169" s="560"/>
      <c r="R169" s="560"/>
      <c r="S169" s="560"/>
      <c r="T169" s="560"/>
      <c r="U169" s="561"/>
      <c r="V169" s="562">
        <f t="shared" si="11"/>
        <v>1583.3333333333335</v>
      </c>
      <c r="W169" s="562"/>
      <c r="X169" s="562"/>
      <c r="Y169" s="562"/>
      <c r="Z169" s="562"/>
      <c r="AA169" s="562"/>
      <c r="AB169" s="562"/>
      <c r="AC169" s="562"/>
      <c r="AD169" s="562">
        <f t="shared" si="9"/>
        <v>15833.333333333334</v>
      </c>
      <c r="AE169" s="562"/>
      <c r="AF169" s="562"/>
      <c r="AG169" s="562"/>
      <c r="AH169" s="562"/>
      <c r="AI169" s="562"/>
      <c r="AJ169" s="562"/>
      <c r="AK169" s="562"/>
      <c r="AL169" s="559">
        <v>0</v>
      </c>
      <c r="AM169" s="560"/>
      <c r="AN169" s="560"/>
      <c r="AO169" s="560"/>
      <c r="AP169" s="560"/>
      <c r="AQ169" s="560"/>
      <c r="AR169" s="560"/>
      <c r="AS169" s="561"/>
      <c r="AT169" s="562"/>
      <c r="AU169" s="562"/>
      <c r="AV169" s="562"/>
      <c r="AW169" s="562"/>
      <c r="AX169" s="562"/>
      <c r="AY169" s="562"/>
      <c r="AZ169" s="562"/>
      <c r="BA169" s="562"/>
      <c r="BB169" s="562"/>
      <c r="BC169" s="562"/>
      <c r="BD169" s="562"/>
      <c r="BE169" s="562"/>
      <c r="BF169" s="562"/>
      <c r="BG169" s="562"/>
      <c r="BH169" s="562"/>
      <c r="BI169" s="562"/>
      <c r="BJ169" s="562"/>
      <c r="BK169" s="558">
        <f t="shared" si="10"/>
        <v>131416.66666666666</v>
      </c>
      <c r="BL169" s="558"/>
      <c r="BM169" s="558"/>
      <c r="BN169" s="558"/>
      <c r="BO169" s="558"/>
      <c r="BP169" s="558"/>
      <c r="BQ169" s="558"/>
      <c r="BR169" s="558"/>
      <c r="BS169" s="558"/>
      <c r="BT169" s="563"/>
    </row>
    <row r="170" spans="1:72" s="2" customFormat="1" ht="18" customHeight="1" x14ac:dyDescent="0.2">
      <c r="A170" s="422" t="s">
        <v>1950</v>
      </c>
      <c r="B170" s="422" t="s">
        <v>1748</v>
      </c>
      <c r="C170" s="404">
        <v>1</v>
      </c>
      <c r="D170" s="425">
        <v>1</v>
      </c>
      <c r="E170" s="405">
        <v>9500</v>
      </c>
      <c r="F170" s="558">
        <f t="shared" si="8"/>
        <v>114000</v>
      </c>
      <c r="G170" s="558"/>
      <c r="H170" s="558"/>
      <c r="I170" s="558"/>
      <c r="J170" s="558"/>
      <c r="K170" s="558"/>
      <c r="L170" s="558"/>
      <c r="M170" s="558"/>
      <c r="N170" s="559">
        <v>0</v>
      </c>
      <c r="O170" s="560"/>
      <c r="P170" s="560"/>
      <c r="Q170" s="560"/>
      <c r="R170" s="560"/>
      <c r="S170" s="560"/>
      <c r="T170" s="560"/>
      <c r="U170" s="561"/>
      <c r="V170" s="562">
        <f t="shared" si="11"/>
        <v>1583.3333333333335</v>
      </c>
      <c r="W170" s="562"/>
      <c r="X170" s="562"/>
      <c r="Y170" s="562"/>
      <c r="Z170" s="562"/>
      <c r="AA170" s="562"/>
      <c r="AB170" s="562"/>
      <c r="AC170" s="562"/>
      <c r="AD170" s="562">
        <f t="shared" si="9"/>
        <v>15833.333333333334</v>
      </c>
      <c r="AE170" s="562"/>
      <c r="AF170" s="562"/>
      <c r="AG170" s="562"/>
      <c r="AH170" s="562"/>
      <c r="AI170" s="562"/>
      <c r="AJ170" s="562"/>
      <c r="AK170" s="562"/>
      <c r="AL170" s="559">
        <v>0</v>
      </c>
      <c r="AM170" s="560"/>
      <c r="AN170" s="560"/>
      <c r="AO170" s="560"/>
      <c r="AP170" s="560"/>
      <c r="AQ170" s="560"/>
      <c r="AR170" s="560"/>
      <c r="AS170" s="561"/>
      <c r="AT170" s="562"/>
      <c r="AU170" s="562"/>
      <c r="AV170" s="562"/>
      <c r="AW170" s="562"/>
      <c r="AX170" s="562"/>
      <c r="AY170" s="562"/>
      <c r="AZ170" s="562"/>
      <c r="BA170" s="562"/>
      <c r="BB170" s="562"/>
      <c r="BC170" s="562"/>
      <c r="BD170" s="562"/>
      <c r="BE170" s="562"/>
      <c r="BF170" s="562"/>
      <c r="BG170" s="562"/>
      <c r="BH170" s="562"/>
      <c r="BI170" s="562"/>
      <c r="BJ170" s="562"/>
      <c r="BK170" s="558">
        <f t="shared" si="10"/>
        <v>131416.66666666666</v>
      </c>
      <c r="BL170" s="558"/>
      <c r="BM170" s="558"/>
      <c r="BN170" s="558"/>
      <c r="BO170" s="558"/>
      <c r="BP170" s="558"/>
      <c r="BQ170" s="558"/>
      <c r="BR170" s="558"/>
      <c r="BS170" s="558"/>
      <c r="BT170" s="563"/>
    </row>
    <row r="171" spans="1:72" s="2" customFormat="1" ht="18" customHeight="1" x14ac:dyDescent="0.2">
      <c r="A171" s="422" t="s">
        <v>1951</v>
      </c>
      <c r="B171" s="422" t="s">
        <v>1758</v>
      </c>
      <c r="C171" s="404">
        <v>1</v>
      </c>
      <c r="D171" s="425">
        <v>7</v>
      </c>
      <c r="E171" s="405">
        <v>66500</v>
      </c>
      <c r="F171" s="558">
        <f t="shared" si="8"/>
        <v>798000</v>
      </c>
      <c r="G171" s="558"/>
      <c r="H171" s="558"/>
      <c r="I171" s="558"/>
      <c r="J171" s="558"/>
      <c r="K171" s="558"/>
      <c r="L171" s="558"/>
      <c r="M171" s="558"/>
      <c r="N171" s="559">
        <v>0</v>
      </c>
      <c r="O171" s="560"/>
      <c r="P171" s="560"/>
      <c r="Q171" s="560"/>
      <c r="R171" s="560"/>
      <c r="S171" s="560"/>
      <c r="T171" s="560"/>
      <c r="U171" s="561"/>
      <c r="V171" s="562">
        <f t="shared" si="11"/>
        <v>11083.333333333332</v>
      </c>
      <c r="W171" s="562"/>
      <c r="X171" s="562"/>
      <c r="Y171" s="562"/>
      <c r="Z171" s="562"/>
      <c r="AA171" s="562"/>
      <c r="AB171" s="562"/>
      <c r="AC171" s="562"/>
      <c r="AD171" s="562">
        <f t="shared" si="9"/>
        <v>110833.33333333333</v>
      </c>
      <c r="AE171" s="562"/>
      <c r="AF171" s="562"/>
      <c r="AG171" s="562"/>
      <c r="AH171" s="562"/>
      <c r="AI171" s="562"/>
      <c r="AJ171" s="562"/>
      <c r="AK171" s="562"/>
      <c r="AL171" s="559">
        <v>0</v>
      </c>
      <c r="AM171" s="560"/>
      <c r="AN171" s="560"/>
      <c r="AO171" s="560"/>
      <c r="AP171" s="560"/>
      <c r="AQ171" s="560"/>
      <c r="AR171" s="560"/>
      <c r="AS171" s="561"/>
      <c r="AT171" s="562"/>
      <c r="AU171" s="562"/>
      <c r="AV171" s="562"/>
      <c r="AW171" s="562"/>
      <c r="AX171" s="562"/>
      <c r="AY171" s="562"/>
      <c r="AZ171" s="562"/>
      <c r="BA171" s="562"/>
      <c r="BB171" s="562"/>
      <c r="BC171" s="562"/>
      <c r="BD171" s="562"/>
      <c r="BE171" s="562"/>
      <c r="BF171" s="562"/>
      <c r="BG171" s="562"/>
      <c r="BH171" s="562"/>
      <c r="BI171" s="562"/>
      <c r="BJ171" s="562"/>
      <c r="BK171" s="558">
        <f t="shared" si="10"/>
        <v>919916.66666666674</v>
      </c>
      <c r="BL171" s="558"/>
      <c r="BM171" s="558"/>
      <c r="BN171" s="558"/>
      <c r="BO171" s="558"/>
      <c r="BP171" s="558"/>
      <c r="BQ171" s="558"/>
      <c r="BR171" s="558"/>
      <c r="BS171" s="558"/>
      <c r="BT171" s="563"/>
    </row>
    <row r="172" spans="1:72" s="2" customFormat="1" ht="18" customHeight="1" x14ac:dyDescent="0.2">
      <c r="A172" s="422" t="s">
        <v>1952</v>
      </c>
      <c r="B172" s="422" t="s">
        <v>1757</v>
      </c>
      <c r="C172" s="404">
        <v>1</v>
      </c>
      <c r="D172" s="425">
        <v>1</v>
      </c>
      <c r="E172" s="405">
        <v>9500</v>
      </c>
      <c r="F172" s="558">
        <f t="shared" si="8"/>
        <v>114000</v>
      </c>
      <c r="G172" s="558"/>
      <c r="H172" s="558"/>
      <c r="I172" s="558"/>
      <c r="J172" s="558"/>
      <c r="K172" s="558"/>
      <c r="L172" s="558"/>
      <c r="M172" s="558"/>
      <c r="N172" s="559">
        <v>0</v>
      </c>
      <c r="O172" s="560"/>
      <c r="P172" s="560"/>
      <c r="Q172" s="560"/>
      <c r="R172" s="560"/>
      <c r="S172" s="560"/>
      <c r="T172" s="560"/>
      <c r="U172" s="561"/>
      <c r="V172" s="562">
        <f t="shared" si="11"/>
        <v>1583.3333333333335</v>
      </c>
      <c r="W172" s="562"/>
      <c r="X172" s="562"/>
      <c r="Y172" s="562"/>
      <c r="Z172" s="562"/>
      <c r="AA172" s="562"/>
      <c r="AB172" s="562"/>
      <c r="AC172" s="562"/>
      <c r="AD172" s="562">
        <f t="shared" si="9"/>
        <v>15833.333333333334</v>
      </c>
      <c r="AE172" s="562"/>
      <c r="AF172" s="562"/>
      <c r="AG172" s="562"/>
      <c r="AH172" s="562"/>
      <c r="AI172" s="562"/>
      <c r="AJ172" s="562"/>
      <c r="AK172" s="562"/>
      <c r="AL172" s="559">
        <v>0</v>
      </c>
      <c r="AM172" s="560"/>
      <c r="AN172" s="560"/>
      <c r="AO172" s="560"/>
      <c r="AP172" s="560"/>
      <c r="AQ172" s="560"/>
      <c r="AR172" s="560"/>
      <c r="AS172" s="561"/>
      <c r="AT172" s="562"/>
      <c r="AU172" s="562"/>
      <c r="AV172" s="562"/>
      <c r="AW172" s="562"/>
      <c r="AX172" s="562"/>
      <c r="AY172" s="562"/>
      <c r="AZ172" s="562"/>
      <c r="BA172" s="562"/>
      <c r="BB172" s="562"/>
      <c r="BC172" s="562"/>
      <c r="BD172" s="562"/>
      <c r="BE172" s="562"/>
      <c r="BF172" s="562"/>
      <c r="BG172" s="562"/>
      <c r="BH172" s="562"/>
      <c r="BI172" s="562"/>
      <c r="BJ172" s="562"/>
      <c r="BK172" s="558">
        <f t="shared" si="10"/>
        <v>131416.66666666666</v>
      </c>
      <c r="BL172" s="558"/>
      <c r="BM172" s="558"/>
      <c r="BN172" s="558"/>
      <c r="BO172" s="558"/>
      <c r="BP172" s="558"/>
      <c r="BQ172" s="558"/>
      <c r="BR172" s="558"/>
      <c r="BS172" s="558"/>
      <c r="BT172" s="563"/>
    </row>
    <row r="173" spans="1:72" s="2" customFormat="1" ht="18" customHeight="1" x14ac:dyDescent="0.2">
      <c r="A173" s="422" t="s">
        <v>1953</v>
      </c>
      <c r="B173" s="422" t="s">
        <v>2016</v>
      </c>
      <c r="C173" s="404">
        <v>1</v>
      </c>
      <c r="D173" s="425">
        <v>2</v>
      </c>
      <c r="E173" s="405">
        <v>19000</v>
      </c>
      <c r="F173" s="558">
        <f t="shared" si="8"/>
        <v>228000</v>
      </c>
      <c r="G173" s="558"/>
      <c r="H173" s="558"/>
      <c r="I173" s="558"/>
      <c r="J173" s="558"/>
      <c r="K173" s="558"/>
      <c r="L173" s="558"/>
      <c r="M173" s="558"/>
      <c r="N173" s="559">
        <v>0</v>
      </c>
      <c r="O173" s="560"/>
      <c r="P173" s="560"/>
      <c r="Q173" s="560"/>
      <c r="R173" s="560"/>
      <c r="S173" s="560"/>
      <c r="T173" s="560"/>
      <c r="U173" s="561"/>
      <c r="V173" s="562">
        <f t="shared" si="11"/>
        <v>3166.666666666667</v>
      </c>
      <c r="W173" s="562"/>
      <c r="X173" s="562"/>
      <c r="Y173" s="562"/>
      <c r="Z173" s="562"/>
      <c r="AA173" s="562"/>
      <c r="AB173" s="562"/>
      <c r="AC173" s="562"/>
      <c r="AD173" s="562">
        <f t="shared" si="9"/>
        <v>31666.666666666668</v>
      </c>
      <c r="AE173" s="562"/>
      <c r="AF173" s="562"/>
      <c r="AG173" s="562"/>
      <c r="AH173" s="562"/>
      <c r="AI173" s="562"/>
      <c r="AJ173" s="562"/>
      <c r="AK173" s="562"/>
      <c r="AL173" s="559">
        <v>0</v>
      </c>
      <c r="AM173" s="560"/>
      <c r="AN173" s="560"/>
      <c r="AO173" s="560"/>
      <c r="AP173" s="560"/>
      <c r="AQ173" s="560"/>
      <c r="AR173" s="560"/>
      <c r="AS173" s="561"/>
      <c r="AT173" s="562"/>
      <c r="AU173" s="562"/>
      <c r="AV173" s="562"/>
      <c r="AW173" s="562"/>
      <c r="AX173" s="562"/>
      <c r="AY173" s="562"/>
      <c r="AZ173" s="562"/>
      <c r="BA173" s="562"/>
      <c r="BB173" s="562"/>
      <c r="BC173" s="562"/>
      <c r="BD173" s="562"/>
      <c r="BE173" s="562"/>
      <c r="BF173" s="562"/>
      <c r="BG173" s="562"/>
      <c r="BH173" s="562"/>
      <c r="BI173" s="562"/>
      <c r="BJ173" s="562"/>
      <c r="BK173" s="558">
        <f t="shared" si="10"/>
        <v>262833.33333333331</v>
      </c>
      <c r="BL173" s="558"/>
      <c r="BM173" s="558"/>
      <c r="BN173" s="558"/>
      <c r="BO173" s="558"/>
      <c r="BP173" s="558"/>
      <c r="BQ173" s="558"/>
      <c r="BR173" s="558"/>
      <c r="BS173" s="558"/>
      <c r="BT173" s="563"/>
    </row>
    <row r="174" spans="1:72" s="2" customFormat="1" ht="18" customHeight="1" x14ac:dyDescent="0.2">
      <c r="A174" s="422" t="s">
        <v>1928</v>
      </c>
      <c r="B174" s="422" t="s">
        <v>1763</v>
      </c>
      <c r="C174" s="404">
        <v>1</v>
      </c>
      <c r="D174" s="425">
        <v>2</v>
      </c>
      <c r="E174" s="405">
        <v>19000</v>
      </c>
      <c r="F174" s="558">
        <f t="shared" si="8"/>
        <v>228000</v>
      </c>
      <c r="G174" s="558"/>
      <c r="H174" s="558"/>
      <c r="I174" s="558"/>
      <c r="J174" s="558"/>
      <c r="K174" s="558"/>
      <c r="L174" s="558"/>
      <c r="M174" s="558"/>
      <c r="N174" s="559">
        <v>0</v>
      </c>
      <c r="O174" s="560"/>
      <c r="P174" s="560"/>
      <c r="Q174" s="560"/>
      <c r="R174" s="560"/>
      <c r="S174" s="560"/>
      <c r="T174" s="560"/>
      <c r="U174" s="561"/>
      <c r="V174" s="562">
        <f t="shared" si="11"/>
        <v>3166.666666666667</v>
      </c>
      <c r="W174" s="562"/>
      <c r="X174" s="562"/>
      <c r="Y174" s="562"/>
      <c r="Z174" s="562"/>
      <c r="AA174" s="562"/>
      <c r="AB174" s="562"/>
      <c r="AC174" s="562"/>
      <c r="AD174" s="562">
        <f t="shared" si="9"/>
        <v>31666.666666666668</v>
      </c>
      <c r="AE174" s="562"/>
      <c r="AF174" s="562"/>
      <c r="AG174" s="562"/>
      <c r="AH174" s="562"/>
      <c r="AI174" s="562"/>
      <c r="AJ174" s="562"/>
      <c r="AK174" s="562"/>
      <c r="AL174" s="559">
        <v>0</v>
      </c>
      <c r="AM174" s="560"/>
      <c r="AN174" s="560"/>
      <c r="AO174" s="560"/>
      <c r="AP174" s="560"/>
      <c r="AQ174" s="560"/>
      <c r="AR174" s="560"/>
      <c r="AS174" s="561"/>
      <c r="AT174" s="562"/>
      <c r="AU174" s="562"/>
      <c r="AV174" s="562"/>
      <c r="AW174" s="562"/>
      <c r="AX174" s="562"/>
      <c r="AY174" s="562"/>
      <c r="AZ174" s="562"/>
      <c r="BA174" s="562"/>
      <c r="BB174" s="562"/>
      <c r="BC174" s="562"/>
      <c r="BD174" s="562"/>
      <c r="BE174" s="562"/>
      <c r="BF174" s="562"/>
      <c r="BG174" s="562"/>
      <c r="BH174" s="562"/>
      <c r="BI174" s="562"/>
      <c r="BJ174" s="562"/>
      <c r="BK174" s="558">
        <f t="shared" si="10"/>
        <v>262833.33333333331</v>
      </c>
      <c r="BL174" s="558"/>
      <c r="BM174" s="558"/>
      <c r="BN174" s="558"/>
      <c r="BO174" s="558"/>
      <c r="BP174" s="558"/>
      <c r="BQ174" s="558"/>
      <c r="BR174" s="558"/>
      <c r="BS174" s="558"/>
      <c r="BT174" s="563"/>
    </row>
    <row r="175" spans="1:72" s="2" customFormat="1" ht="30" customHeight="1" x14ac:dyDescent="0.2">
      <c r="A175" s="422" t="s">
        <v>1954</v>
      </c>
      <c r="B175" s="422" t="s">
        <v>2016</v>
      </c>
      <c r="C175" s="404">
        <v>1</v>
      </c>
      <c r="D175" s="425">
        <v>1</v>
      </c>
      <c r="E175" s="405">
        <v>9500</v>
      </c>
      <c r="F175" s="558">
        <f t="shared" si="8"/>
        <v>114000</v>
      </c>
      <c r="G175" s="558"/>
      <c r="H175" s="558"/>
      <c r="I175" s="558"/>
      <c r="J175" s="558"/>
      <c r="K175" s="558"/>
      <c r="L175" s="558"/>
      <c r="M175" s="558"/>
      <c r="N175" s="559">
        <v>0</v>
      </c>
      <c r="O175" s="560"/>
      <c r="P175" s="560"/>
      <c r="Q175" s="560"/>
      <c r="R175" s="560"/>
      <c r="S175" s="560"/>
      <c r="T175" s="560"/>
      <c r="U175" s="561"/>
      <c r="V175" s="562">
        <f t="shared" si="11"/>
        <v>1583.3333333333335</v>
      </c>
      <c r="W175" s="562"/>
      <c r="X175" s="562"/>
      <c r="Y175" s="562"/>
      <c r="Z175" s="562"/>
      <c r="AA175" s="562"/>
      <c r="AB175" s="562"/>
      <c r="AC175" s="562"/>
      <c r="AD175" s="562">
        <f t="shared" si="9"/>
        <v>15833.333333333334</v>
      </c>
      <c r="AE175" s="562"/>
      <c r="AF175" s="562"/>
      <c r="AG175" s="562"/>
      <c r="AH175" s="562"/>
      <c r="AI175" s="562"/>
      <c r="AJ175" s="562"/>
      <c r="AK175" s="562"/>
      <c r="AL175" s="559">
        <v>0</v>
      </c>
      <c r="AM175" s="560"/>
      <c r="AN175" s="560"/>
      <c r="AO175" s="560"/>
      <c r="AP175" s="560"/>
      <c r="AQ175" s="560"/>
      <c r="AR175" s="560"/>
      <c r="AS175" s="561"/>
      <c r="AT175" s="562"/>
      <c r="AU175" s="562"/>
      <c r="AV175" s="562"/>
      <c r="AW175" s="562"/>
      <c r="AX175" s="562"/>
      <c r="AY175" s="562"/>
      <c r="AZ175" s="562"/>
      <c r="BA175" s="562"/>
      <c r="BB175" s="562"/>
      <c r="BC175" s="562"/>
      <c r="BD175" s="562"/>
      <c r="BE175" s="562"/>
      <c r="BF175" s="562"/>
      <c r="BG175" s="562"/>
      <c r="BH175" s="562"/>
      <c r="BI175" s="562"/>
      <c r="BJ175" s="562"/>
      <c r="BK175" s="558">
        <f t="shared" si="10"/>
        <v>131416.66666666666</v>
      </c>
      <c r="BL175" s="558"/>
      <c r="BM175" s="558"/>
      <c r="BN175" s="558"/>
      <c r="BO175" s="558"/>
      <c r="BP175" s="558"/>
      <c r="BQ175" s="558"/>
      <c r="BR175" s="558"/>
      <c r="BS175" s="558"/>
      <c r="BT175" s="563"/>
    </row>
    <row r="176" spans="1:72" s="2" customFormat="1" ht="24.75" customHeight="1" x14ac:dyDescent="0.2">
      <c r="A176" s="422" t="s">
        <v>1955</v>
      </c>
      <c r="B176" s="422" t="s">
        <v>1780</v>
      </c>
      <c r="C176" s="404">
        <v>1</v>
      </c>
      <c r="D176" s="425">
        <v>2</v>
      </c>
      <c r="E176" s="405">
        <v>19200</v>
      </c>
      <c r="F176" s="558">
        <f t="shared" si="8"/>
        <v>230400</v>
      </c>
      <c r="G176" s="558"/>
      <c r="H176" s="558"/>
      <c r="I176" s="558"/>
      <c r="J176" s="558"/>
      <c r="K176" s="558"/>
      <c r="L176" s="558"/>
      <c r="M176" s="558"/>
      <c r="N176" s="559">
        <v>0</v>
      </c>
      <c r="O176" s="560"/>
      <c r="P176" s="560"/>
      <c r="Q176" s="560"/>
      <c r="R176" s="560"/>
      <c r="S176" s="560"/>
      <c r="T176" s="560"/>
      <c r="U176" s="561"/>
      <c r="V176" s="562">
        <f t="shared" si="11"/>
        <v>3200</v>
      </c>
      <c r="W176" s="562"/>
      <c r="X176" s="562"/>
      <c r="Y176" s="562"/>
      <c r="Z176" s="562"/>
      <c r="AA176" s="562"/>
      <c r="AB176" s="562"/>
      <c r="AC176" s="562"/>
      <c r="AD176" s="562">
        <f t="shared" si="9"/>
        <v>32000</v>
      </c>
      <c r="AE176" s="562"/>
      <c r="AF176" s="562"/>
      <c r="AG176" s="562"/>
      <c r="AH176" s="562"/>
      <c r="AI176" s="562"/>
      <c r="AJ176" s="562"/>
      <c r="AK176" s="562"/>
      <c r="AL176" s="559">
        <v>0</v>
      </c>
      <c r="AM176" s="560"/>
      <c r="AN176" s="560"/>
      <c r="AO176" s="560"/>
      <c r="AP176" s="560"/>
      <c r="AQ176" s="560"/>
      <c r="AR176" s="560"/>
      <c r="AS176" s="561"/>
      <c r="AT176" s="562"/>
      <c r="AU176" s="562"/>
      <c r="AV176" s="562"/>
      <c r="AW176" s="562"/>
      <c r="AX176" s="562"/>
      <c r="AY176" s="562"/>
      <c r="AZ176" s="562"/>
      <c r="BA176" s="562"/>
      <c r="BB176" s="562"/>
      <c r="BC176" s="562"/>
      <c r="BD176" s="562"/>
      <c r="BE176" s="562"/>
      <c r="BF176" s="562"/>
      <c r="BG176" s="562"/>
      <c r="BH176" s="562"/>
      <c r="BI176" s="562"/>
      <c r="BJ176" s="562"/>
      <c r="BK176" s="558">
        <f t="shared" si="10"/>
        <v>265600</v>
      </c>
      <c r="BL176" s="558"/>
      <c r="BM176" s="558"/>
      <c r="BN176" s="558"/>
      <c r="BO176" s="558"/>
      <c r="BP176" s="558"/>
      <c r="BQ176" s="558"/>
      <c r="BR176" s="558"/>
      <c r="BS176" s="558"/>
      <c r="BT176" s="563"/>
    </row>
    <row r="177" spans="1:72" s="2" customFormat="1" ht="18" customHeight="1" x14ac:dyDescent="0.2">
      <c r="A177" s="422" t="s">
        <v>1955</v>
      </c>
      <c r="B177" s="422" t="s">
        <v>1752</v>
      </c>
      <c r="C177" s="404">
        <v>1</v>
      </c>
      <c r="D177" s="425">
        <v>2</v>
      </c>
      <c r="E177" s="405">
        <v>19200</v>
      </c>
      <c r="F177" s="558">
        <f t="shared" si="8"/>
        <v>230400</v>
      </c>
      <c r="G177" s="558"/>
      <c r="H177" s="558"/>
      <c r="I177" s="558"/>
      <c r="J177" s="558"/>
      <c r="K177" s="558"/>
      <c r="L177" s="558"/>
      <c r="M177" s="558"/>
      <c r="N177" s="559">
        <v>0</v>
      </c>
      <c r="O177" s="560"/>
      <c r="P177" s="560"/>
      <c r="Q177" s="560"/>
      <c r="R177" s="560"/>
      <c r="S177" s="560"/>
      <c r="T177" s="560"/>
      <c r="U177" s="561"/>
      <c r="V177" s="562">
        <f t="shared" si="11"/>
        <v>3200</v>
      </c>
      <c r="W177" s="562"/>
      <c r="X177" s="562"/>
      <c r="Y177" s="562"/>
      <c r="Z177" s="562"/>
      <c r="AA177" s="562"/>
      <c r="AB177" s="562"/>
      <c r="AC177" s="562"/>
      <c r="AD177" s="562">
        <f t="shared" si="9"/>
        <v>32000</v>
      </c>
      <c r="AE177" s="562"/>
      <c r="AF177" s="562"/>
      <c r="AG177" s="562"/>
      <c r="AH177" s="562"/>
      <c r="AI177" s="562"/>
      <c r="AJ177" s="562"/>
      <c r="AK177" s="562"/>
      <c r="AL177" s="559">
        <v>0</v>
      </c>
      <c r="AM177" s="560"/>
      <c r="AN177" s="560"/>
      <c r="AO177" s="560"/>
      <c r="AP177" s="560"/>
      <c r="AQ177" s="560"/>
      <c r="AR177" s="560"/>
      <c r="AS177" s="561"/>
      <c r="AT177" s="562"/>
      <c r="AU177" s="562"/>
      <c r="AV177" s="562"/>
      <c r="AW177" s="562"/>
      <c r="AX177" s="562"/>
      <c r="AY177" s="562"/>
      <c r="AZ177" s="562"/>
      <c r="BA177" s="562"/>
      <c r="BB177" s="562"/>
      <c r="BC177" s="562"/>
      <c r="BD177" s="562"/>
      <c r="BE177" s="562"/>
      <c r="BF177" s="562"/>
      <c r="BG177" s="562"/>
      <c r="BH177" s="562"/>
      <c r="BI177" s="562"/>
      <c r="BJ177" s="562"/>
      <c r="BK177" s="558">
        <f t="shared" si="10"/>
        <v>265600</v>
      </c>
      <c r="BL177" s="558"/>
      <c r="BM177" s="558"/>
      <c r="BN177" s="558"/>
      <c r="BO177" s="558"/>
      <c r="BP177" s="558"/>
      <c r="BQ177" s="558"/>
      <c r="BR177" s="558"/>
      <c r="BS177" s="558"/>
      <c r="BT177" s="563"/>
    </row>
    <row r="178" spans="1:72" s="2" customFormat="1" ht="18" customHeight="1" x14ac:dyDescent="0.2">
      <c r="A178" s="422" t="s">
        <v>1955</v>
      </c>
      <c r="B178" s="422" t="s">
        <v>1754</v>
      </c>
      <c r="C178" s="404">
        <v>1</v>
      </c>
      <c r="D178" s="425">
        <v>1</v>
      </c>
      <c r="E178" s="405">
        <v>9600</v>
      </c>
      <c r="F178" s="558">
        <f t="shared" si="8"/>
        <v>115200</v>
      </c>
      <c r="G178" s="558"/>
      <c r="H178" s="558"/>
      <c r="I178" s="558"/>
      <c r="J178" s="558"/>
      <c r="K178" s="558"/>
      <c r="L178" s="558"/>
      <c r="M178" s="558"/>
      <c r="N178" s="559">
        <v>0</v>
      </c>
      <c r="O178" s="560"/>
      <c r="P178" s="560"/>
      <c r="Q178" s="560"/>
      <c r="R178" s="560"/>
      <c r="S178" s="560"/>
      <c r="T178" s="560"/>
      <c r="U178" s="561"/>
      <c r="V178" s="562">
        <f t="shared" si="11"/>
        <v>1600</v>
      </c>
      <c r="W178" s="562"/>
      <c r="X178" s="562"/>
      <c r="Y178" s="562"/>
      <c r="Z178" s="562"/>
      <c r="AA178" s="562"/>
      <c r="AB178" s="562"/>
      <c r="AC178" s="562"/>
      <c r="AD178" s="562">
        <f t="shared" si="9"/>
        <v>16000</v>
      </c>
      <c r="AE178" s="562"/>
      <c r="AF178" s="562"/>
      <c r="AG178" s="562"/>
      <c r="AH178" s="562"/>
      <c r="AI178" s="562"/>
      <c r="AJ178" s="562"/>
      <c r="AK178" s="562"/>
      <c r="AL178" s="559">
        <v>0</v>
      </c>
      <c r="AM178" s="560"/>
      <c r="AN178" s="560"/>
      <c r="AO178" s="560"/>
      <c r="AP178" s="560"/>
      <c r="AQ178" s="560"/>
      <c r="AR178" s="560"/>
      <c r="AS178" s="561"/>
      <c r="AT178" s="562"/>
      <c r="AU178" s="562"/>
      <c r="AV178" s="562"/>
      <c r="AW178" s="562"/>
      <c r="AX178" s="562"/>
      <c r="AY178" s="562"/>
      <c r="AZ178" s="562"/>
      <c r="BA178" s="562"/>
      <c r="BB178" s="562"/>
      <c r="BC178" s="562"/>
      <c r="BD178" s="562"/>
      <c r="BE178" s="562"/>
      <c r="BF178" s="562"/>
      <c r="BG178" s="562"/>
      <c r="BH178" s="562"/>
      <c r="BI178" s="562"/>
      <c r="BJ178" s="562"/>
      <c r="BK178" s="558">
        <f t="shared" si="10"/>
        <v>132800</v>
      </c>
      <c r="BL178" s="558"/>
      <c r="BM178" s="558"/>
      <c r="BN178" s="558"/>
      <c r="BO178" s="558"/>
      <c r="BP178" s="558"/>
      <c r="BQ178" s="558"/>
      <c r="BR178" s="558"/>
      <c r="BS178" s="558"/>
      <c r="BT178" s="563"/>
    </row>
    <row r="179" spans="1:72" s="2" customFormat="1" ht="25.5" customHeight="1" x14ac:dyDescent="0.2">
      <c r="A179" s="422" t="s">
        <v>1955</v>
      </c>
      <c r="B179" s="422" t="s">
        <v>1768</v>
      </c>
      <c r="C179" s="404">
        <v>1</v>
      </c>
      <c r="D179" s="425">
        <v>3</v>
      </c>
      <c r="E179" s="405">
        <v>28800</v>
      </c>
      <c r="F179" s="558">
        <f t="shared" si="8"/>
        <v>345600</v>
      </c>
      <c r="G179" s="558"/>
      <c r="H179" s="558"/>
      <c r="I179" s="558"/>
      <c r="J179" s="558"/>
      <c r="K179" s="558"/>
      <c r="L179" s="558"/>
      <c r="M179" s="558"/>
      <c r="N179" s="559">
        <v>0</v>
      </c>
      <c r="O179" s="560"/>
      <c r="P179" s="560"/>
      <c r="Q179" s="560"/>
      <c r="R179" s="560"/>
      <c r="S179" s="560"/>
      <c r="T179" s="560"/>
      <c r="U179" s="561"/>
      <c r="V179" s="562">
        <f t="shared" si="11"/>
        <v>4800</v>
      </c>
      <c r="W179" s="562"/>
      <c r="X179" s="562"/>
      <c r="Y179" s="562"/>
      <c r="Z179" s="562"/>
      <c r="AA179" s="562"/>
      <c r="AB179" s="562"/>
      <c r="AC179" s="562"/>
      <c r="AD179" s="562">
        <f t="shared" si="9"/>
        <v>48000</v>
      </c>
      <c r="AE179" s="562"/>
      <c r="AF179" s="562"/>
      <c r="AG179" s="562"/>
      <c r="AH179" s="562"/>
      <c r="AI179" s="562"/>
      <c r="AJ179" s="562"/>
      <c r="AK179" s="562"/>
      <c r="AL179" s="559">
        <v>0</v>
      </c>
      <c r="AM179" s="560"/>
      <c r="AN179" s="560"/>
      <c r="AO179" s="560"/>
      <c r="AP179" s="560"/>
      <c r="AQ179" s="560"/>
      <c r="AR179" s="560"/>
      <c r="AS179" s="561"/>
      <c r="AT179" s="562"/>
      <c r="AU179" s="562"/>
      <c r="AV179" s="562"/>
      <c r="AW179" s="562"/>
      <c r="AX179" s="562"/>
      <c r="AY179" s="562"/>
      <c r="AZ179" s="562"/>
      <c r="BA179" s="562"/>
      <c r="BB179" s="562"/>
      <c r="BC179" s="562"/>
      <c r="BD179" s="562"/>
      <c r="BE179" s="562"/>
      <c r="BF179" s="562"/>
      <c r="BG179" s="562"/>
      <c r="BH179" s="562"/>
      <c r="BI179" s="562"/>
      <c r="BJ179" s="562"/>
      <c r="BK179" s="558">
        <f t="shared" si="10"/>
        <v>398400</v>
      </c>
      <c r="BL179" s="558"/>
      <c r="BM179" s="558"/>
      <c r="BN179" s="558"/>
      <c r="BO179" s="558"/>
      <c r="BP179" s="558"/>
      <c r="BQ179" s="558"/>
      <c r="BR179" s="558"/>
      <c r="BS179" s="558"/>
      <c r="BT179" s="563"/>
    </row>
    <row r="180" spans="1:72" s="2" customFormat="1" ht="18" customHeight="1" x14ac:dyDescent="0.2">
      <c r="A180" s="422" t="s">
        <v>1955</v>
      </c>
      <c r="B180" s="422" t="s">
        <v>1759</v>
      </c>
      <c r="C180" s="404">
        <v>1</v>
      </c>
      <c r="D180" s="425">
        <v>2</v>
      </c>
      <c r="E180" s="405">
        <v>19200</v>
      </c>
      <c r="F180" s="558">
        <f t="shared" si="8"/>
        <v>230400</v>
      </c>
      <c r="G180" s="558"/>
      <c r="H180" s="558"/>
      <c r="I180" s="558"/>
      <c r="J180" s="558"/>
      <c r="K180" s="558"/>
      <c r="L180" s="558"/>
      <c r="M180" s="558"/>
      <c r="N180" s="559">
        <v>0</v>
      </c>
      <c r="O180" s="560"/>
      <c r="P180" s="560"/>
      <c r="Q180" s="560"/>
      <c r="R180" s="560"/>
      <c r="S180" s="560"/>
      <c r="T180" s="560"/>
      <c r="U180" s="561"/>
      <c r="V180" s="562">
        <f t="shared" si="11"/>
        <v>3200</v>
      </c>
      <c r="W180" s="562"/>
      <c r="X180" s="562"/>
      <c r="Y180" s="562"/>
      <c r="Z180" s="562"/>
      <c r="AA180" s="562"/>
      <c r="AB180" s="562"/>
      <c r="AC180" s="562"/>
      <c r="AD180" s="562">
        <f t="shared" si="9"/>
        <v>32000</v>
      </c>
      <c r="AE180" s="562"/>
      <c r="AF180" s="562"/>
      <c r="AG180" s="562"/>
      <c r="AH180" s="562"/>
      <c r="AI180" s="562"/>
      <c r="AJ180" s="562"/>
      <c r="AK180" s="562"/>
      <c r="AL180" s="559">
        <v>0</v>
      </c>
      <c r="AM180" s="560"/>
      <c r="AN180" s="560"/>
      <c r="AO180" s="560"/>
      <c r="AP180" s="560"/>
      <c r="AQ180" s="560"/>
      <c r="AR180" s="560"/>
      <c r="AS180" s="561"/>
      <c r="AT180" s="562"/>
      <c r="AU180" s="562"/>
      <c r="AV180" s="562"/>
      <c r="AW180" s="562"/>
      <c r="AX180" s="562"/>
      <c r="AY180" s="562"/>
      <c r="AZ180" s="562"/>
      <c r="BA180" s="562"/>
      <c r="BB180" s="562"/>
      <c r="BC180" s="562"/>
      <c r="BD180" s="562"/>
      <c r="BE180" s="562"/>
      <c r="BF180" s="562"/>
      <c r="BG180" s="562"/>
      <c r="BH180" s="562"/>
      <c r="BI180" s="562"/>
      <c r="BJ180" s="562"/>
      <c r="BK180" s="558">
        <f t="shared" si="10"/>
        <v>265600</v>
      </c>
      <c r="BL180" s="558"/>
      <c r="BM180" s="558"/>
      <c r="BN180" s="558"/>
      <c r="BO180" s="558"/>
      <c r="BP180" s="558"/>
      <c r="BQ180" s="558"/>
      <c r="BR180" s="558"/>
      <c r="BS180" s="558"/>
      <c r="BT180" s="563"/>
    </row>
    <row r="181" spans="1:72" s="2" customFormat="1" ht="26.25" customHeight="1" x14ac:dyDescent="0.2">
      <c r="A181" s="422" t="s">
        <v>1955</v>
      </c>
      <c r="B181" s="422" t="s">
        <v>1778</v>
      </c>
      <c r="C181" s="404">
        <v>1</v>
      </c>
      <c r="D181" s="425">
        <v>2</v>
      </c>
      <c r="E181" s="405">
        <v>19200</v>
      </c>
      <c r="F181" s="558">
        <f t="shared" si="8"/>
        <v>230400</v>
      </c>
      <c r="G181" s="558"/>
      <c r="H181" s="558"/>
      <c r="I181" s="558"/>
      <c r="J181" s="558"/>
      <c r="K181" s="558"/>
      <c r="L181" s="558"/>
      <c r="M181" s="558"/>
      <c r="N181" s="559">
        <v>0</v>
      </c>
      <c r="O181" s="560"/>
      <c r="P181" s="560"/>
      <c r="Q181" s="560"/>
      <c r="R181" s="560"/>
      <c r="S181" s="560"/>
      <c r="T181" s="560"/>
      <c r="U181" s="561"/>
      <c r="V181" s="562">
        <f t="shared" si="11"/>
        <v>3200</v>
      </c>
      <c r="W181" s="562"/>
      <c r="X181" s="562"/>
      <c r="Y181" s="562"/>
      <c r="Z181" s="562"/>
      <c r="AA181" s="562"/>
      <c r="AB181" s="562"/>
      <c r="AC181" s="562"/>
      <c r="AD181" s="562">
        <f t="shared" si="9"/>
        <v>32000</v>
      </c>
      <c r="AE181" s="562"/>
      <c r="AF181" s="562"/>
      <c r="AG181" s="562"/>
      <c r="AH181" s="562"/>
      <c r="AI181" s="562"/>
      <c r="AJ181" s="562"/>
      <c r="AK181" s="562"/>
      <c r="AL181" s="559">
        <v>0</v>
      </c>
      <c r="AM181" s="560"/>
      <c r="AN181" s="560"/>
      <c r="AO181" s="560"/>
      <c r="AP181" s="560"/>
      <c r="AQ181" s="560"/>
      <c r="AR181" s="560"/>
      <c r="AS181" s="561"/>
      <c r="AT181" s="562"/>
      <c r="AU181" s="562"/>
      <c r="AV181" s="562"/>
      <c r="AW181" s="562"/>
      <c r="AX181" s="562"/>
      <c r="AY181" s="562"/>
      <c r="AZ181" s="562"/>
      <c r="BA181" s="562"/>
      <c r="BB181" s="562"/>
      <c r="BC181" s="562"/>
      <c r="BD181" s="562"/>
      <c r="BE181" s="562"/>
      <c r="BF181" s="562"/>
      <c r="BG181" s="562"/>
      <c r="BH181" s="562"/>
      <c r="BI181" s="562"/>
      <c r="BJ181" s="562"/>
      <c r="BK181" s="558">
        <f t="shared" si="10"/>
        <v>265600</v>
      </c>
      <c r="BL181" s="558"/>
      <c r="BM181" s="558"/>
      <c r="BN181" s="558"/>
      <c r="BO181" s="558"/>
      <c r="BP181" s="558"/>
      <c r="BQ181" s="558"/>
      <c r="BR181" s="558"/>
      <c r="BS181" s="558"/>
      <c r="BT181" s="563"/>
    </row>
    <row r="182" spans="1:72" s="2" customFormat="1" ht="18" customHeight="1" x14ac:dyDescent="0.2">
      <c r="A182" s="422" t="s">
        <v>1955</v>
      </c>
      <c r="B182" s="422" t="s">
        <v>1749</v>
      </c>
      <c r="C182" s="404">
        <v>1</v>
      </c>
      <c r="D182" s="425">
        <v>1</v>
      </c>
      <c r="E182" s="405">
        <v>9600</v>
      </c>
      <c r="F182" s="558">
        <f t="shared" si="8"/>
        <v>115200</v>
      </c>
      <c r="G182" s="558"/>
      <c r="H182" s="558"/>
      <c r="I182" s="558"/>
      <c r="J182" s="558"/>
      <c r="K182" s="558"/>
      <c r="L182" s="558"/>
      <c r="M182" s="558"/>
      <c r="N182" s="559">
        <v>0</v>
      </c>
      <c r="O182" s="560"/>
      <c r="P182" s="560"/>
      <c r="Q182" s="560"/>
      <c r="R182" s="560"/>
      <c r="S182" s="560"/>
      <c r="T182" s="560"/>
      <c r="U182" s="561"/>
      <c r="V182" s="562">
        <f t="shared" si="11"/>
        <v>1600</v>
      </c>
      <c r="W182" s="562"/>
      <c r="X182" s="562"/>
      <c r="Y182" s="562"/>
      <c r="Z182" s="562"/>
      <c r="AA182" s="562"/>
      <c r="AB182" s="562"/>
      <c r="AC182" s="562"/>
      <c r="AD182" s="562">
        <f t="shared" si="9"/>
        <v>16000</v>
      </c>
      <c r="AE182" s="562"/>
      <c r="AF182" s="562"/>
      <c r="AG182" s="562"/>
      <c r="AH182" s="562"/>
      <c r="AI182" s="562"/>
      <c r="AJ182" s="562"/>
      <c r="AK182" s="562"/>
      <c r="AL182" s="559">
        <v>0</v>
      </c>
      <c r="AM182" s="560"/>
      <c r="AN182" s="560"/>
      <c r="AO182" s="560"/>
      <c r="AP182" s="560"/>
      <c r="AQ182" s="560"/>
      <c r="AR182" s="560"/>
      <c r="AS182" s="561"/>
      <c r="AT182" s="562"/>
      <c r="AU182" s="562"/>
      <c r="AV182" s="562"/>
      <c r="AW182" s="562"/>
      <c r="AX182" s="562"/>
      <c r="AY182" s="562"/>
      <c r="AZ182" s="562"/>
      <c r="BA182" s="562"/>
      <c r="BB182" s="562"/>
      <c r="BC182" s="562"/>
      <c r="BD182" s="562"/>
      <c r="BE182" s="562"/>
      <c r="BF182" s="562"/>
      <c r="BG182" s="562"/>
      <c r="BH182" s="562"/>
      <c r="BI182" s="562"/>
      <c r="BJ182" s="562"/>
      <c r="BK182" s="558">
        <f t="shared" si="10"/>
        <v>132800</v>
      </c>
      <c r="BL182" s="558"/>
      <c r="BM182" s="558"/>
      <c r="BN182" s="558"/>
      <c r="BO182" s="558"/>
      <c r="BP182" s="558"/>
      <c r="BQ182" s="558"/>
      <c r="BR182" s="558"/>
      <c r="BS182" s="558"/>
      <c r="BT182" s="563"/>
    </row>
    <row r="183" spans="1:72" s="2" customFormat="1" ht="18" customHeight="1" x14ac:dyDescent="0.2">
      <c r="A183" s="422" t="s">
        <v>1955</v>
      </c>
      <c r="B183" s="422" t="s">
        <v>1785</v>
      </c>
      <c r="C183" s="404">
        <v>1</v>
      </c>
      <c r="D183" s="425">
        <v>1</v>
      </c>
      <c r="E183" s="405">
        <v>9600</v>
      </c>
      <c r="F183" s="558">
        <f t="shared" si="8"/>
        <v>115200</v>
      </c>
      <c r="G183" s="558"/>
      <c r="H183" s="558"/>
      <c r="I183" s="558"/>
      <c r="J183" s="558"/>
      <c r="K183" s="558"/>
      <c r="L183" s="558"/>
      <c r="M183" s="558"/>
      <c r="N183" s="559">
        <v>0</v>
      </c>
      <c r="O183" s="560"/>
      <c r="P183" s="560"/>
      <c r="Q183" s="560"/>
      <c r="R183" s="560"/>
      <c r="S183" s="560"/>
      <c r="T183" s="560"/>
      <c r="U183" s="561"/>
      <c r="V183" s="562">
        <f t="shared" si="11"/>
        <v>1600</v>
      </c>
      <c r="W183" s="562"/>
      <c r="X183" s="562"/>
      <c r="Y183" s="562"/>
      <c r="Z183" s="562"/>
      <c r="AA183" s="562"/>
      <c r="AB183" s="562"/>
      <c r="AC183" s="562"/>
      <c r="AD183" s="562">
        <f t="shared" si="9"/>
        <v>16000</v>
      </c>
      <c r="AE183" s="562"/>
      <c r="AF183" s="562"/>
      <c r="AG183" s="562"/>
      <c r="AH183" s="562"/>
      <c r="AI183" s="562"/>
      <c r="AJ183" s="562"/>
      <c r="AK183" s="562"/>
      <c r="AL183" s="559">
        <v>0</v>
      </c>
      <c r="AM183" s="560"/>
      <c r="AN183" s="560"/>
      <c r="AO183" s="560"/>
      <c r="AP183" s="560"/>
      <c r="AQ183" s="560"/>
      <c r="AR183" s="560"/>
      <c r="AS183" s="561"/>
      <c r="AT183" s="562"/>
      <c r="AU183" s="562"/>
      <c r="AV183" s="562"/>
      <c r="AW183" s="562"/>
      <c r="AX183" s="562"/>
      <c r="AY183" s="562"/>
      <c r="AZ183" s="562"/>
      <c r="BA183" s="562"/>
      <c r="BB183" s="562"/>
      <c r="BC183" s="562"/>
      <c r="BD183" s="562"/>
      <c r="BE183" s="562"/>
      <c r="BF183" s="562"/>
      <c r="BG183" s="562"/>
      <c r="BH183" s="562"/>
      <c r="BI183" s="562"/>
      <c r="BJ183" s="562"/>
      <c r="BK183" s="558">
        <f t="shared" si="10"/>
        <v>132800</v>
      </c>
      <c r="BL183" s="558"/>
      <c r="BM183" s="558"/>
      <c r="BN183" s="558"/>
      <c r="BO183" s="558"/>
      <c r="BP183" s="558"/>
      <c r="BQ183" s="558"/>
      <c r="BR183" s="558"/>
      <c r="BS183" s="558"/>
      <c r="BT183" s="563"/>
    </row>
    <row r="184" spans="1:72" s="2" customFormat="1" ht="18" customHeight="1" x14ac:dyDescent="0.2">
      <c r="A184" s="422" t="s">
        <v>1955</v>
      </c>
      <c r="B184" s="422" t="s">
        <v>1784</v>
      </c>
      <c r="C184" s="404">
        <v>1</v>
      </c>
      <c r="D184" s="425">
        <v>2</v>
      </c>
      <c r="E184" s="405">
        <v>19200</v>
      </c>
      <c r="F184" s="558">
        <f t="shared" si="8"/>
        <v>230400</v>
      </c>
      <c r="G184" s="558"/>
      <c r="H184" s="558"/>
      <c r="I184" s="558"/>
      <c r="J184" s="558"/>
      <c r="K184" s="558"/>
      <c r="L184" s="558"/>
      <c r="M184" s="558"/>
      <c r="N184" s="559">
        <v>0</v>
      </c>
      <c r="O184" s="560"/>
      <c r="P184" s="560"/>
      <c r="Q184" s="560"/>
      <c r="R184" s="560"/>
      <c r="S184" s="560"/>
      <c r="T184" s="560"/>
      <c r="U184" s="561"/>
      <c r="V184" s="562">
        <f t="shared" si="11"/>
        <v>3200</v>
      </c>
      <c r="W184" s="562"/>
      <c r="X184" s="562"/>
      <c r="Y184" s="562"/>
      <c r="Z184" s="562"/>
      <c r="AA184" s="562"/>
      <c r="AB184" s="562"/>
      <c r="AC184" s="562"/>
      <c r="AD184" s="562">
        <f t="shared" si="9"/>
        <v>32000</v>
      </c>
      <c r="AE184" s="562"/>
      <c r="AF184" s="562"/>
      <c r="AG184" s="562"/>
      <c r="AH184" s="562"/>
      <c r="AI184" s="562"/>
      <c r="AJ184" s="562"/>
      <c r="AK184" s="562"/>
      <c r="AL184" s="559">
        <v>0</v>
      </c>
      <c r="AM184" s="560"/>
      <c r="AN184" s="560"/>
      <c r="AO184" s="560"/>
      <c r="AP184" s="560"/>
      <c r="AQ184" s="560"/>
      <c r="AR184" s="560"/>
      <c r="AS184" s="561"/>
      <c r="AT184" s="562"/>
      <c r="AU184" s="562"/>
      <c r="AV184" s="562"/>
      <c r="AW184" s="562"/>
      <c r="AX184" s="562"/>
      <c r="AY184" s="562"/>
      <c r="AZ184" s="562"/>
      <c r="BA184" s="562"/>
      <c r="BB184" s="562"/>
      <c r="BC184" s="562"/>
      <c r="BD184" s="562"/>
      <c r="BE184" s="562"/>
      <c r="BF184" s="562"/>
      <c r="BG184" s="562"/>
      <c r="BH184" s="562"/>
      <c r="BI184" s="562"/>
      <c r="BJ184" s="562"/>
      <c r="BK184" s="558">
        <f t="shared" si="10"/>
        <v>265600</v>
      </c>
      <c r="BL184" s="558"/>
      <c r="BM184" s="558"/>
      <c r="BN184" s="558"/>
      <c r="BO184" s="558"/>
      <c r="BP184" s="558"/>
      <c r="BQ184" s="558"/>
      <c r="BR184" s="558"/>
      <c r="BS184" s="558"/>
      <c r="BT184" s="563"/>
    </row>
    <row r="185" spans="1:72" s="2" customFormat="1" ht="15.75" customHeight="1" x14ac:dyDescent="0.2">
      <c r="A185" s="422" t="s">
        <v>1955</v>
      </c>
      <c r="B185" s="422" t="s">
        <v>1769</v>
      </c>
      <c r="C185" s="404">
        <v>1</v>
      </c>
      <c r="D185" s="425">
        <v>1</v>
      </c>
      <c r="E185" s="405">
        <v>9600</v>
      </c>
      <c r="F185" s="558">
        <f t="shared" si="8"/>
        <v>115200</v>
      </c>
      <c r="G185" s="558"/>
      <c r="H185" s="558"/>
      <c r="I185" s="558"/>
      <c r="J185" s="558"/>
      <c r="K185" s="558"/>
      <c r="L185" s="558"/>
      <c r="M185" s="558"/>
      <c r="N185" s="559">
        <v>0</v>
      </c>
      <c r="O185" s="560"/>
      <c r="P185" s="560"/>
      <c r="Q185" s="560"/>
      <c r="R185" s="560"/>
      <c r="S185" s="560"/>
      <c r="T185" s="560"/>
      <c r="U185" s="561"/>
      <c r="V185" s="562">
        <f t="shared" si="11"/>
        <v>1600</v>
      </c>
      <c r="W185" s="562"/>
      <c r="X185" s="562"/>
      <c r="Y185" s="562"/>
      <c r="Z185" s="562"/>
      <c r="AA185" s="562"/>
      <c r="AB185" s="562"/>
      <c r="AC185" s="562"/>
      <c r="AD185" s="562">
        <f t="shared" si="9"/>
        <v>16000</v>
      </c>
      <c r="AE185" s="562"/>
      <c r="AF185" s="562"/>
      <c r="AG185" s="562"/>
      <c r="AH185" s="562"/>
      <c r="AI185" s="562"/>
      <c r="AJ185" s="562"/>
      <c r="AK185" s="562"/>
      <c r="AL185" s="559">
        <v>0</v>
      </c>
      <c r="AM185" s="560"/>
      <c r="AN185" s="560"/>
      <c r="AO185" s="560"/>
      <c r="AP185" s="560"/>
      <c r="AQ185" s="560"/>
      <c r="AR185" s="560"/>
      <c r="AS185" s="561"/>
      <c r="AT185" s="562"/>
      <c r="AU185" s="562"/>
      <c r="AV185" s="562"/>
      <c r="AW185" s="562"/>
      <c r="AX185" s="562"/>
      <c r="AY185" s="562"/>
      <c r="AZ185" s="562"/>
      <c r="BA185" s="562"/>
      <c r="BB185" s="562"/>
      <c r="BC185" s="562"/>
      <c r="BD185" s="562"/>
      <c r="BE185" s="562"/>
      <c r="BF185" s="562"/>
      <c r="BG185" s="562"/>
      <c r="BH185" s="562"/>
      <c r="BI185" s="562"/>
      <c r="BJ185" s="562"/>
      <c r="BK185" s="558">
        <f t="shared" si="10"/>
        <v>132800</v>
      </c>
      <c r="BL185" s="558"/>
      <c r="BM185" s="558"/>
      <c r="BN185" s="558"/>
      <c r="BO185" s="558"/>
      <c r="BP185" s="558"/>
      <c r="BQ185" s="558"/>
      <c r="BR185" s="558"/>
      <c r="BS185" s="558"/>
      <c r="BT185" s="563"/>
    </row>
    <row r="186" spans="1:72" s="2" customFormat="1" ht="18" customHeight="1" x14ac:dyDescent="0.2">
      <c r="A186" s="422" t="s">
        <v>1955</v>
      </c>
      <c r="B186" s="422" t="s">
        <v>1786</v>
      </c>
      <c r="C186" s="404">
        <v>1</v>
      </c>
      <c r="D186" s="425">
        <v>1</v>
      </c>
      <c r="E186" s="405">
        <v>9600</v>
      </c>
      <c r="F186" s="558">
        <f t="shared" si="8"/>
        <v>115200</v>
      </c>
      <c r="G186" s="558"/>
      <c r="H186" s="558"/>
      <c r="I186" s="558"/>
      <c r="J186" s="558"/>
      <c r="K186" s="558"/>
      <c r="L186" s="558"/>
      <c r="M186" s="558"/>
      <c r="N186" s="559">
        <v>0</v>
      </c>
      <c r="O186" s="560"/>
      <c r="P186" s="560"/>
      <c r="Q186" s="560"/>
      <c r="R186" s="560"/>
      <c r="S186" s="560"/>
      <c r="T186" s="560"/>
      <c r="U186" s="561"/>
      <c r="V186" s="562">
        <f t="shared" si="11"/>
        <v>1600</v>
      </c>
      <c r="W186" s="562"/>
      <c r="X186" s="562"/>
      <c r="Y186" s="562"/>
      <c r="Z186" s="562"/>
      <c r="AA186" s="562"/>
      <c r="AB186" s="562"/>
      <c r="AC186" s="562"/>
      <c r="AD186" s="562">
        <f t="shared" si="9"/>
        <v>16000</v>
      </c>
      <c r="AE186" s="562"/>
      <c r="AF186" s="562"/>
      <c r="AG186" s="562"/>
      <c r="AH186" s="562"/>
      <c r="AI186" s="562"/>
      <c r="AJ186" s="562"/>
      <c r="AK186" s="562"/>
      <c r="AL186" s="559">
        <v>0</v>
      </c>
      <c r="AM186" s="560"/>
      <c r="AN186" s="560"/>
      <c r="AO186" s="560"/>
      <c r="AP186" s="560"/>
      <c r="AQ186" s="560"/>
      <c r="AR186" s="560"/>
      <c r="AS186" s="561"/>
      <c r="AT186" s="562"/>
      <c r="AU186" s="562"/>
      <c r="AV186" s="562"/>
      <c r="AW186" s="562"/>
      <c r="AX186" s="562"/>
      <c r="AY186" s="562"/>
      <c r="AZ186" s="562"/>
      <c r="BA186" s="562"/>
      <c r="BB186" s="562"/>
      <c r="BC186" s="562"/>
      <c r="BD186" s="562"/>
      <c r="BE186" s="562"/>
      <c r="BF186" s="562"/>
      <c r="BG186" s="562"/>
      <c r="BH186" s="562"/>
      <c r="BI186" s="562"/>
      <c r="BJ186" s="562"/>
      <c r="BK186" s="558">
        <f t="shared" si="10"/>
        <v>132800</v>
      </c>
      <c r="BL186" s="558"/>
      <c r="BM186" s="558"/>
      <c r="BN186" s="558"/>
      <c r="BO186" s="558"/>
      <c r="BP186" s="558"/>
      <c r="BQ186" s="558"/>
      <c r="BR186" s="558"/>
      <c r="BS186" s="558"/>
      <c r="BT186" s="563"/>
    </row>
    <row r="187" spans="1:72" s="2" customFormat="1" ht="12.75" x14ac:dyDescent="0.2">
      <c r="A187" s="422" t="s">
        <v>1956</v>
      </c>
      <c r="B187" s="422" t="s">
        <v>1770</v>
      </c>
      <c r="C187" s="404">
        <v>1</v>
      </c>
      <c r="D187" s="425">
        <v>1</v>
      </c>
      <c r="E187" s="405">
        <v>9780</v>
      </c>
      <c r="F187" s="558">
        <f t="shared" si="8"/>
        <v>117360</v>
      </c>
      <c r="G187" s="558"/>
      <c r="H187" s="558"/>
      <c r="I187" s="558"/>
      <c r="J187" s="558"/>
      <c r="K187" s="558"/>
      <c r="L187" s="558"/>
      <c r="M187" s="558"/>
      <c r="N187" s="559">
        <v>0</v>
      </c>
      <c r="O187" s="560"/>
      <c r="P187" s="560"/>
      <c r="Q187" s="560"/>
      <c r="R187" s="560"/>
      <c r="S187" s="560"/>
      <c r="T187" s="560"/>
      <c r="U187" s="561"/>
      <c r="V187" s="562">
        <f t="shared" si="11"/>
        <v>1630</v>
      </c>
      <c r="W187" s="562"/>
      <c r="X187" s="562"/>
      <c r="Y187" s="562"/>
      <c r="Z187" s="562"/>
      <c r="AA187" s="562"/>
      <c r="AB187" s="562"/>
      <c r="AC187" s="562"/>
      <c r="AD187" s="562">
        <f t="shared" si="9"/>
        <v>16300</v>
      </c>
      <c r="AE187" s="562"/>
      <c r="AF187" s="562"/>
      <c r="AG187" s="562"/>
      <c r="AH187" s="562"/>
      <c r="AI187" s="562"/>
      <c r="AJ187" s="562"/>
      <c r="AK187" s="562"/>
      <c r="AL187" s="559">
        <v>0</v>
      </c>
      <c r="AM187" s="560"/>
      <c r="AN187" s="560"/>
      <c r="AO187" s="560"/>
      <c r="AP187" s="560"/>
      <c r="AQ187" s="560"/>
      <c r="AR187" s="560"/>
      <c r="AS187" s="561"/>
      <c r="AT187" s="562"/>
      <c r="AU187" s="562"/>
      <c r="AV187" s="562"/>
      <c r="AW187" s="562"/>
      <c r="AX187" s="562"/>
      <c r="AY187" s="562"/>
      <c r="AZ187" s="562"/>
      <c r="BA187" s="562"/>
      <c r="BB187" s="562"/>
      <c r="BC187" s="562"/>
      <c r="BD187" s="562"/>
      <c r="BE187" s="562"/>
      <c r="BF187" s="562"/>
      <c r="BG187" s="562"/>
      <c r="BH187" s="562"/>
      <c r="BI187" s="562"/>
      <c r="BJ187" s="562"/>
      <c r="BK187" s="558">
        <f t="shared" si="10"/>
        <v>135290</v>
      </c>
      <c r="BL187" s="558"/>
      <c r="BM187" s="558"/>
      <c r="BN187" s="558"/>
      <c r="BO187" s="558"/>
      <c r="BP187" s="558"/>
      <c r="BQ187" s="558"/>
      <c r="BR187" s="558"/>
      <c r="BS187" s="558"/>
      <c r="BT187" s="563"/>
    </row>
    <row r="188" spans="1:72" s="2" customFormat="1" ht="12.75" x14ac:dyDescent="0.2">
      <c r="A188" s="422" t="s">
        <v>1957</v>
      </c>
      <c r="B188" s="422" t="s">
        <v>2016</v>
      </c>
      <c r="C188" s="404">
        <v>1</v>
      </c>
      <c r="D188" s="425">
        <v>1</v>
      </c>
      <c r="E188" s="405">
        <v>9780</v>
      </c>
      <c r="F188" s="558">
        <f t="shared" si="8"/>
        <v>117360</v>
      </c>
      <c r="G188" s="558"/>
      <c r="H188" s="558"/>
      <c r="I188" s="558"/>
      <c r="J188" s="558"/>
      <c r="K188" s="558"/>
      <c r="L188" s="558"/>
      <c r="M188" s="558"/>
      <c r="N188" s="559">
        <v>0</v>
      </c>
      <c r="O188" s="560"/>
      <c r="P188" s="560"/>
      <c r="Q188" s="560"/>
      <c r="R188" s="560"/>
      <c r="S188" s="560"/>
      <c r="T188" s="560"/>
      <c r="U188" s="561"/>
      <c r="V188" s="562">
        <f t="shared" si="11"/>
        <v>1630</v>
      </c>
      <c r="W188" s="562"/>
      <c r="X188" s="562"/>
      <c r="Y188" s="562"/>
      <c r="Z188" s="562"/>
      <c r="AA188" s="562"/>
      <c r="AB188" s="562"/>
      <c r="AC188" s="562"/>
      <c r="AD188" s="562">
        <f t="shared" si="9"/>
        <v>16300</v>
      </c>
      <c r="AE188" s="562"/>
      <c r="AF188" s="562"/>
      <c r="AG188" s="562"/>
      <c r="AH188" s="562"/>
      <c r="AI188" s="562"/>
      <c r="AJ188" s="562"/>
      <c r="AK188" s="562"/>
      <c r="AL188" s="559">
        <v>0</v>
      </c>
      <c r="AM188" s="560"/>
      <c r="AN188" s="560"/>
      <c r="AO188" s="560"/>
      <c r="AP188" s="560"/>
      <c r="AQ188" s="560"/>
      <c r="AR188" s="560"/>
      <c r="AS188" s="561"/>
      <c r="AT188" s="562"/>
      <c r="AU188" s="562"/>
      <c r="AV188" s="562"/>
      <c r="AW188" s="562"/>
      <c r="AX188" s="562"/>
      <c r="AY188" s="562"/>
      <c r="AZ188" s="562"/>
      <c r="BA188" s="562"/>
      <c r="BB188" s="562"/>
      <c r="BC188" s="562"/>
      <c r="BD188" s="562"/>
      <c r="BE188" s="562"/>
      <c r="BF188" s="562"/>
      <c r="BG188" s="562"/>
      <c r="BH188" s="562"/>
      <c r="BI188" s="562"/>
      <c r="BJ188" s="562"/>
      <c r="BK188" s="558">
        <f t="shared" si="10"/>
        <v>135290</v>
      </c>
      <c r="BL188" s="558"/>
      <c r="BM188" s="558"/>
      <c r="BN188" s="558"/>
      <c r="BO188" s="558"/>
      <c r="BP188" s="558"/>
      <c r="BQ188" s="558"/>
      <c r="BR188" s="558"/>
      <c r="BS188" s="558"/>
      <c r="BT188" s="563"/>
    </row>
    <row r="189" spans="1:72" s="2" customFormat="1" ht="15.75" customHeight="1" x14ac:dyDescent="0.2">
      <c r="A189" s="422" t="s">
        <v>1957</v>
      </c>
      <c r="B189" s="422" t="s">
        <v>1748</v>
      </c>
      <c r="C189" s="404">
        <v>1</v>
      </c>
      <c r="D189" s="425">
        <v>1</v>
      </c>
      <c r="E189" s="405">
        <v>9780</v>
      </c>
      <c r="F189" s="558">
        <f t="shared" si="8"/>
        <v>117360</v>
      </c>
      <c r="G189" s="558"/>
      <c r="H189" s="558"/>
      <c r="I189" s="558"/>
      <c r="J189" s="558"/>
      <c r="K189" s="558"/>
      <c r="L189" s="558"/>
      <c r="M189" s="558"/>
      <c r="N189" s="559">
        <v>0</v>
      </c>
      <c r="O189" s="560"/>
      <c r="P189" s="560"/>
      <c r="Q189" s="560"/>
      <c r="R189" s="560"/>
      <c r="S189" s="560"/>
      <c r="T189" s="560"/>
      <c r="U189" s="561"/>
      <c r="V189" s="562">
        <f t="shared" si="11"/>
        <v>1630</v>
      </c>
      <c r="W189" s="562"/>
      <c r="X189" s="562"/>
      <c r="Y189" s="562"/>
      <c r="Z189" s="562"/>
      <c r="AA189" s="562"/>
      <c r="AB189" s="562"/>
      <c r="AC189" s="562"/>
      <c r="AD189" s="562">
        <f t="shared" si="9"/>
        <v>16300</v>
      </c>
      <c r="AE189" s="562"/>
      <c r="AF189" s="562"/>
      <c r="AG189" s="562"/>
      <c r="AH189" s="562"/>
      <c r="AI189" s="562"/>
      <c r="AJ189" s="562"/>
      <c r="AK189" s="562"/>
      <c r="AL189" s="559">
        <v>0</v>
      </c>
      <c r="AM189" s="560"/>
      <c r="AN189" s="560"/>
      <c r="AO189" s="560"/>
      <c r="AP189" s="560"/>
      <c r="AQ189" s="560"/>
      <c r="AR189" s="560"/>
      <c r="AS189" s="561"/>
      <c r="AT189" s="562"/>
      <c r="AU189" s="562"/>
      <c r="AV189" s="562"/>
      <c r="AW189" s="562"/>
      <c r="AX189" s="562"/>
      <c r="AY189" s="562"/>
      <c r="AZ189" s="562"/>
      <c r="BA189" s="562"/>
      <c r="BB189" s="562"/>
      <c r="BC189" s="562"/>
      <c r="BD189" s="562"/>
      <c r="BE189" s="562"/>
      <c r="BF189" s="562"/>
      <c r="BG189" s="562"/>
      <c r="BH189" s="562"/>
      <c r="BI189" s="562"/>
      <c r="BJ189" s="562"/>
      <c r="BK189" s="558">
        <f t="shared" si="10"/>
        <v>135290</v>
      </c>
      <c r="BL189" s="558"/>
      <c r="BM189" s="558"/>
      <c r="BN189" s="558"/>
      <c r="BO189" s="558"/>
      <c r="BP189" s="558"/>
      <c r="BQ189" s="558"/>
      <c r="BR189" s="558"/>
      <c r="BS189" s="558"/>
      <c r="BT189" s="563"/>
    </row>
    <row r="190" spans="1:72" s="2" customFormat="1" ht="15.75" customHeight="1" x14ac:dyDescent="0.2">
      <c r="A190" s="422" t="s">
        <v>1957</v>
      </c>
      <c r="B190" s="422" t="s">
        <v>1787</v>
      </c>
      <c r="C190" s="404">
        <v>1</v>
      </c>
      <c r="D190" s="425">
        <v>1</v>
      </c>
      <c r="E190" s="405">
        <v>9780</v>
      </c>
      <c r="F190" s="558">
        <f t="shared" si="8"/>
        <v>117360</v>
      </c>
      <c r="G190" s="558"/>
      <c r="H190" s="558"/>
      <c r="I190" s="558"/>
      <c r="J190" s="558"/>
      <c r="K190" s="558"/>
      <c r="L190" s="558"/>
      <c r="M190" s="558"/>
      <c r="N190" s="559">
        <v>0</v>
      </c>
      <c r="O190" s="560"/>
      <c r="P190" s="560"/>
      <c r="Q190" s="560"/>
      <c r="R190" s="560"/>
      <c r="S190" s="560"/>
      <c r="T190" s="560"/>
      <c r="U190" s="561"/>
      <c r="V190" s="562">
        <f t="shared" si="11"/>
        <v>1630</v>
      </c>
      <c r="W190" s="562"/>
      <c r="X190" s="562"/>
      <c r="Y190" s="562"/>
      <c r="Z190" s="562"/>
      <c r="AA190" s="562"/>
      <c r="AB190" s="562"/>
      <c r="AC190" s="562"/>
      <c r="AD190" s="562">
        <f t="shared" si="9"/>
        <v>16300</v>
      </c>
      <c r="AE190" s="562"/>
      <c r="AF190" s="562"/>
      <c r="AG190" s="562"/>
      <c r="AH190" s="562"/>
      <c r="AI190" s="562"/>
      <c r="AJ190" s="562"/>
      <c r="AK190" s="562"/>
      <c r="AL190" s="559">
        <v>0</v>
      </c>
      <c r="AM190" s="560"/>
      <c r="AN190" s="560"/>
      <c r="AO190" s="560"/>
      <c r="AP190" s="560"/>
      <c r="AQ190" s="560"/>
      <c r="AR190" s="560"/>
      <c r="AS190" s="561"/>
      <c r="AT190" s="562"/>
      <c r="AU190" s="562"/>
      <c r="AV190" s="562"/>
      <c r="AW190" s="562"/>
      <c r="AX190" s="562"/>
      <c r="AY190" s="562"/>
      <c r="AZ190" s="562"/>
      <c r="BA190" s="562"/>
      <c r="BB190" s="562"/>
      <c r="BC190" s="562"/>
      <c r="BD190" s="562"/>
      <c r="BE190" s="562"/>
      <c r="BF190" s="562"/>
      <c r="BG190" s="562"/>
      <c r="BH190" s="562"/>
      <c r="BI190" s="562"/>
      <c r="BJ190" s="562"/>
      <c r="BK190" s="558">
        <f t="shared" si="10"/>
        <v>135290</v>
      </c>
      <c r="BL190" s="558"/>
      <c r="BM190" s="558"/>
      <c r="BN190" s="558"/>
      <c r="BO190" s="558"/>
      <c r="BP190" s="558"/>
      <c r="BQ190" s="558"/>
      <c r="BR190" s="558"/>
      <c r="BS190" s="558"/>
      <c r="BT190" s="563"/>
    </row>
    <row r="191" spans="1:72" s="2" customFormat="1" ht="18" customHeight="1" x14ac:dyDescent="0.2">
      <c r="A191" s="422" t="s">
        <v>1958</v>
      </c>
      <c r="B191" s="422" t="s">
        <v>1786</v>
      </c>
      <c r="C191" s="404">
        <v>1</v>
      </c>
      <c r="D191" s="425">
        <v>1</v>
      </c>
      <c r="E191" s="405">
        <v>10015</v>
      </c>
      <c r="F191" s="558">
        <f t="shared" si="8"/>
        <v>120180</v>
      </c>
      <c r="G191" s="558"/>
      <c r="H191" s="558"/>
      <c r="I191" s="558"/>
      <c r="J191" s="558"/>
      <c r="K191" s="558"/>
      <c r="L191" s="558"/>
      <c r="M191" s="558"/>
      <c r="N191" s="559">
        <v>0</v>
      </c>
      <c r="O191" s="560"/>
      <c r="P191" s="560"/>
      <c r="Q191" s="560"/>
      <c r="R191" s="560"/>
      <c r="S191" s="560"/>
      <c r="T191" s="560"/>
      <c r="U191" s="561"/>
      <c r="V191" s="562">
        <f t="shared" si="11"/>
        <v>1669.1666666666665</v>
      </c>
      <c r="W191" s="562"/>
      <c r="X191" s="562"/>
      <c r="Y191" s="562"/>
      <c r="Z191" s="562"/>
      <c r="AA191" s="562"/>
      <c r="AB191" s="562"/>
      <c r="AC191" s="562"/>
      <c r="AD191" s="562">
        <f t="shared" si="9"/>
        <v>16691.666666666664</v>
      </c>
      <c r="AE191" s="562"/>
      <c r="AF191" s="562"/>
      <c r="AG191" s="562"/>
      <c r="AH191" s="562"/>
      <c r="AI191" s="562"/>
      <c r="AJ191" s="562"/>
      <c r="AK191" s="562"/>
      <c r="AL191" s="559">
        <v>0</v>
      </c>
      <c r="AM191" s="560"/>
      <c r="AN191" s="560"/>
      <c r="AO191" s="560"/>
      <c r="AP191" s="560"/>
      <c r="AQ191" s="560"/>
      <c r="AR191" s="560"/>
      <c r="AS191" s="561"/>
      <c r="AT191" s="562"/>
      <c r="AU191" s="562"/>
      <c r="AV191" s="562"/>
      <c r="AW191" s="562"/>
      <c r="AX191" s="562"/>
      <c r="AY191" s="562"/>
      <c r="AZ191" s="562"/>
      <c r="BA191" s="562"/>
      <c r="BB191" s="562"/>
      <c r="BC191" s="562"/>
      <c r="BD191" s="562"/>
      <c r="BE191" s="562"/>
      <c r="BF191" s="562"/>
      <c r="BG191" s="562"/>
      <c r="BH191" s="562"/>
      <c r="BI191" s="562"/>
      <c r="BJ191" s="562"/>
      <c r="BK191" s="558">
        <f t="shared" si="10"/>
        <v>138540.83333333334</v>
      </c>
      <c r="BL191" s="558"/>
      <c r="BM191" s="558"/>
      <c r="BN191" s="558"/>
      <c r="BO191" s="558"/>
      <c r="BP191" s="558"/>
      <c r="BQ191" s="558"/>
      <c r="BR191" s="558"/>
      <c r="BS191" s="558"/>
      <c r="BT191" s="563"/>
    </row>
    <row r="192" spans="1:72" s="2" customFormat="1" ht="18" customHeight="1" x14ac:dyDescent="0.2">
      <c r="A192" s="422" t="s">
        <v>1959</v>
      </c>
      <c r="B192" s="422" t="s">
        <v>1786</v>
      </c>
      <c r="C192" s="404">
        <v>1</v>
      </c>
      <c r="D192" s="425">
        <v>1</v>
      </c>
      <c r="E192" s="405">
        <v>10015</v>
      </c>
      <c r="F192" s="558">
        <f t="shared" si="8"/>
        <v>120180</v>
      </c>
      <c r="G192" s="558"/>
      <c r="H192" s="558"/>
      <c r="I192" s="558"/>
      <c r="J192" s="558"/>
      <c r="K192" s="558"/>
      <c r="L192" s="558"/>
      <c r="M192" s="558"/>
      <c r="N192" s="559">
        <v>0</v>
      </c>
      <c r="O192" s="560"/>
      <c r="P192" s="560"/>
      <c r="Q192" s="560"/>
      <c r="R192" s="560"/>
      <c r="S192" s="560"/>
      <c r="T192" s="560"/>
      <c r="U192" s="561"/>
      <c r="V192" s="562">
        <f t="shared" si="11"/>
        <v>1669.1666666666665</v>
      </c>
      <c r="W192" s="562"/>
      <c r="X192" s="562"/>
      <c r="Y192" s="562"/>
      <c r="Z192" s="562"/>
      <c r="AA192" s="562"/>
      <c r="AB192" s="562"/>
      <c r="AC192" s="562"/>
      <c r="AD192" s="562">
        <f t="shared" si="9"/>
        <v>16691.666666666664</v>
      </c>
      <c r="AE192" s="562"/>
      <c r="AF192" s="562"/>
      <c r="AG192" s="562"/>
      <c r="AH192" s="562"/>
      <c r="AI192" s="562"/>
      <c r="AJ192" s="562"/>
      <c r="AK192" s="562"/>
      <c r="AL192" s="559">
        <v>0</v>
      </c>
      <c r="AM192" s="560"/>
      <c r="AN192" s="560"/>
      <c r="AO192" s="560"/>
      <c r="AP192" s="560"/>
      <c r="AQ192" s="560"/>
      <c r="AR192" s="560"/>
      <c r="AS192" s="561"/>
      <c r="AT192" s="562"/>
      <c r="AU192" s="562"/>
      <c r="AV192" s="562"/>
      <c r="AW192" s="562"/>
      <c r="AX192" s="562"/>
      <c r="AY192" s="562"/>
      <c r="AZ192" s="562"/>
      <c r="BA192" s="562"/>
      <c r="BB192" s="562"/>
      <c r="BC192" s="562"/>
      <c r="BD192" s="562"/>
      <c r="BE192" s="562"/>
      <c r="BF192" s="562"/>
      <c r="BG192" s="562"/>
      <c r="BH192" s="562"/>
      <c r="BI192" s="562"/>
      <c r="BJ192" s="562"/>
      <c r="BK192" s="558">
        <f t="shared" si="10"/>
        <v>138540.83333333334</v>
      </c>
      <c r="BL192" s="558"/>
      <c r="BM192" s="558"/>
      <c r="BN192" s="558"/>
      <c r="BO192" s="558"/>
      <c r="BP192" s="558"/>
      <c r="BQ192" s="558"/>
      <c r="BR192" s="558"/>
      <c r="BS192" s="558"/>
      <c r="BT192" s="563"/>
    </row>
    <row r="193" spans="1:72" s="2" customFormat="1" ht="18" customHeight="1" x14ac:dyDescent="0.2">
      <c r="A193" s="422" t="s">
        <v>1960</v>
      </c>
      <c r="B193" s="422" t="s">
        <v>1773</v>
      </c>
      <c r="C193" s="404">
        <v>1</v>
      </c>
      <c r="D193" s="425">
        <v>1</v>
      </c>
      <c r="E193" s="405">
        <v>10015</v>
      </c>
      <c r="F193" s="558">
        <f t="shared" si="8"/>
        <v>120180</v>
      </c>
      <c r="G193" s="558"/>
      <c r="H193" s="558"/>
      <c r="I193" s="558"/>
      <c r="J193" s="558"/>
      <c r="K193" s="558"/>
      <c r="L193" s="558"/>
      <c r="M193" s="558"/>
      <c r="N193" s="559">
        <v>0</v>
      </c>
      <c r="O193" s="560"/>
      <c r="P193" s="560"/>
      <c r="Q193" s="560"/>
      <c r="R193" s="560"/>
      <c r="S193" s="560"/>
      <c r="T193" s="560"/>
      <c r="U193" s="561"/>
      <c r="V193" s="562">
        <f t="shared" si="11"/>
        <v>1669.1666666666665</v>
      </c>
      <c r="W193" s="562"/>
      <c r="X193" s="562"/>
      <c r="Y193" s="562"/>
      <c r="Z193" s="562"/>
      <c r="AA193" s="562"/>
      <c r="AB193" s="562"/>
      <c r="AC193" s="562"/>
      <c r="AD193" s="562">
        <f t="shared" si="9"/>
        <v>16691.666666666664</v>
      </c>
      <c r="AE193" s="562"/>
      <c r="AF193" s="562"/>
      <c r="AG193" s="562"/>
      <c r="AH193" s="562"/>
      <c r="AI193" s="562"/>
      <c r="AJ193" s="562"/>
      <c r="AK193" s="562"/>
      <c r="AL193" s="559">
        <v>0</v>
      </c>
      <c r="AM193" s="560"/>
      <c r="AN193" s="560"/>
      <c r="AO193" s="560"/>
      <c r="AP193" s="560"/>
      <c r="AQ193" s="560"/>
      <c r="AR193" s="560"/>
      <c r="AS193" s="561"/>
      <c r="AT193" s="562"/>
      <c r="AU193" s="562"/>
      <c r="AV193" s="562"/>
      <c r="AW193" s="562"/>
      <c r="AX193" s="562"/>
      <c r="AY193" s="562"/>
      <c r="AZ193" s="562"/>
      <c r="BA193" s="562"/>
      <c r="BB193" s="562"/>
      <c r="BC193" s="562"/>
      <c r="BD193" s="562"/>
      <c r="BE193" s="562"/>
      <c r="BF193" s="562"/>
      <c r="BG193" s="562"/>
      <c r="BH193" s="562"/>
      <c r="BI193" s="562"/>
      <c r="BJ193" s="562"/>
      <c r="BK193" s="558">
        <f t="shared" si="10"/>
        <v>138540.83333333334</v>
      </c>
      <c r="BL193" s="558"/>
      <c r="BM193" s="558"/>
      <c r="BN193" s="558"/>
      <c r="BO193" s="558"/>
      <c r="BP193" s="558"/>
      <c r="BQ193" s="558"/>
      <c r="BR193" s="558"/>
      <c r="BS193" s="558"/>
      <c r="BT193" s="563"/>
    </row>
    <row r="194" spans="1:72" s="2" customFormat="1" ht="18" customHeight="1" x14ac:dyDescent="0.2">
      <c r="A194" s="422" t="s">
        <v>1960</v>
      </c>
      <c r="B194" s="422" t="s">
        <v>2016</v>
      </c>
      <c r="C194" s="404">
        <v>1</v>
      </c>
      <c r="D194" s="425">
        <v>1</v>
      </c>
      <c r="E194" s="405">
        <v>10015</v>
      </c>
      <c r="F194" s="558">
        <f t="shared" si="8"/>
        <v>120180</v>
      </c>
      <c r="G194" s="558"/>
      <c r="H194" s="558"/>
      <c r="I194" s="558"/>
      <c r="J194" s="558"/>
      <c r="K194" s="558"/>
      <c r="L194" s="558"/>
      <c r="M194" s="558"/>
      <c r="N194" s="559">
        <v>0</v>
      </c>
      <c r="O194" s="560"/>
      <c r="P194" s="560"/>
      <c r="Q194" s="560"/>
      <c r="R194" s="560"/>
      <c r="S194" s="560"/>
      <c r="T194" s="560"/>
      <c r="U194" s="561"/>
      <c r="V194" s="562">
        <f t="shared" si="11"/>
        <v>1669.1666666666665</v>
      </c>
      <c r="W194" s="562"/>
      <c r="X194" s="562"/>
      <c r="Y194" s="562"/>
      <c r="Z194" s="562"/>
      <c r="AA194" s="562"/>
      <c r="AB194" s="562"/>
      <c r="AC194" s="562"/>
      <c r="AD194" s="562">
        <f t="shared" si="9"/>
        <v>16691.666666666664</v>
      </c>
      <c r="AE194" s="562"/>
      <c r="AF194" s="562"/>
      <c r="AG194" s="562"/>
      <c r="AH194" s="562"/>
      <c r="AI194" s="562"/>
      <c r="AJ194" s="562"/>
      <c r="AK194" s="562"/>
      <c r="AL194" s="559">
        <v>0</v>
      </c>
      <c r="AM194" s="560"/>
      <c r="AN194" s="560"/>
      <c r="AO194" s="560"/>
      <c r="AP194" s="560"/>
      <c r="AQ194" s="560"/>
      <c r="AR194" s="560"/>
      <c r="AS194" s="561"/>
      <c r="AT194" s="562"/>
      <c r="AU194" s="562"/>
      <c r="AV194" s="562"/>
      <c r="AW194" s="562"/>
      <c r="AX194" s="562"/>
      <c r="AY194" s="562"/>
      <c r="AZ194" s="562"/>
      <c r="BA194" s="562"/>
      <c r="BB194" s="562"/>
      <c r="BC194" s="562"/>
      <c r="BD194" s="562"/>
      <c r="BE194" s="562"/>
      <c r="BF194" s="562"/>
      <c r="BG194" s="562"/>
      <c r="BH194" s="562"/>
      <c r="BI194" s="562"/>
      <c r="BJ194" s="562"/>
      <c r="BK194" s="558">
        <f t="shared" si="10"/>
        <v>138540.83333333334</v>
      </c>
      <c r="BL194" s="558"/>
      <c r="BM194" s="558"/>
      <c r="BN194" s="558"/>
      <c r="BO194" s="558"/>
      <c r="BP194" s="558"/>
      <c r="BQ194" s="558"/>
      <c r="BR194" s="558"/>
      <c r="BS194" s="558"/>
      <c r="BT194" s="563"/>
    </row>
    <row r="195" spans="1:72" s="2" customFormat="1" ht="18" customHeight="1" x14ac:dyDescent="0.2">
      <c r="A195" s="422" t="s">
        <v>1960</v>
      </c>
      <c r="B195" s="422" t="s">
        <v>1788</v>
      </c>
      <c r="C195" s="404">
        <v>1</v>
      </c>
      <c r="D195" s="425">
        <v>3</v>
      </c>
      <c r="E195" s="405">
        <v>30045</v>
      </c>
      <c r="F195" s="558">
        <f t="shared" si="8"/>
        <v>360540</v>
      </c>
      <c r="G195" s="558"/>
      <c r="H195" s="558"/>
      <c r="I195" s="558"/>
      <c r="J195" s="558"/>
      <c r="K195" s="558"/>
      <c r="L195" s="558"/>
      <c r="M195" s="558"/>
      <c r="N195" s="559">
        <v>0</v>
      </c>
      <c r="O195" s="560"/>
      <c r="P195" s="560"/>
      <c r="Q195" s="560"/>
      <c r="R195" s="560"/>
      <c r="S195" s="560"/>
      <c r="T195" s="560"/>
      <c r="U195" s="561"/>
      <c r="V195" s="562">
        <f t="shared" si="11"/>
        <v>5007.5</v>
      </c>
      <c r="W195" s="562"/>
      <c r="X195" s="562"/>
      <c r="Y195" s="562"/>
      <c r="Z195" s="562"/>
      <c r="AA195" s="562"/>
      <c r="AB195" s="562"/>
      <c r="AC195" s="562"/>
      <c r="AD195" s="562">
        <f t="shared" si="9"/>
        <v>50075</v>
      </c>
      <c r="AE195" s="562"/>
      <c r="AF195" s="562"/>
      <c r="AG195" s="562"/>
      <c r="AH195" s="562"/>
      <c r="AI195" s="562"/>
      <c r="AJ195" s="562"/>
      <c r="AK195" s="562"/>
      <c r="AL195" s="559">
        <v>0</v>
      </c>
      <c r="AM195" s="560"/>
      <c r="AN195" s="560"/>
      <c r="AO195" s="560"/>
      <c r="AP195" s="560"/>
      <c r="AQ195" s="560"/>
      <c r="AR195" s="560"/>
      <c r="AS195" s="561"/>
      <c r="AT195" s="562"/>
      <c r="AU195" s="562"/>
      <c r="AV195" s="562"/>
      <c r="AW195" s="562"/>
      <c r="AX195" s="562"/>
      <c r="AY195" s="562"/>
      <c r="AZ195" s="562"/>
      <c r="BA195" s="562"/>
      <c r="BB195" s="562"/>
      <c r="BC195" s="562"/>
      <c r="BD195" s="562"/>
      <c r="BE195" s="562"/>
      <c r="BF195" s="562"/>
      <c r="BG195" s="562"/>
      <c r="BH195" s="562"/>
      <c r="BI195" s="562"/>
      <c r="BJ195" s="562"/>
      <c r="BK195" s="558">
        <f t="shared" si="10"/>
        <v>415622.5</v>
      </c>
      <c r="BL195" s="558"/>
      <c r="BM195" s="558"/>
      <c r="BN195" s="558"/>
      <c r="BO195" s="558"/>
      <c r="BP195" s="558"/>
      <c r="BQ195" s="558"/>
      <c r="BR195" s="558"/>
      <c r="BS195" s="558"/>
      <c r="BT195" s="563"/>
    </row>
    <row r="196" spans="1:72" s="2" customFormat="1" ht="18" customHeight="1" x14ac:dyDescent="0.2">
      <c r="A196" s="422" t="s">
        <v>1960</v>
      </c>
      <c r="B196" s="422" t="s">
        <v>1771</v>
      </c>
      <c r="C196" s="404">
        <v>1</v>
      </c>
      <c r="D196" s="425">
        <v>2</v>
      </c>
      <c r="E196" s="405">
        <v>20030</v>
      </c>
      <c r="F196" s="558">
        <f t="shared" si="8"/>
        <v>240360</v>
      </c>
      <c r="G196" s="558"/>
      <c r="H196" s="558"/>
      <c r="I196" s="558"/>
      <c r="J196" s="558"/>
      <c r="K196" s="558"/>
      <c r="L196" s="558"/>
      <c r="M196" s="558"/>
      <c r="N196" s="559">
        <v>0</v>
      </c>
      <c r="O196" s="560"/>
      <c r="P196" s="560"/>
      <c r="Q196" s="560"/>
      <c r="R196" s="560"/>
      <c r="S196" s="560"/>
      <c r="T196" s="560"/>
      <c r="U196" s="561"/>
      <c r="V196" s="562">
        <f t="shared" si="11"/>
        <v>3338.333333333333</v>
      </c>
      <c r="W196" s="562"/>
      <c r="X196" s="562"/>
      <c r="Y196" s="562"/>
      <c r="Z196" s="562"/>
      <c r="AA196" s="562"/>
      <c r="AB196" s="562"/>
      <c r="AC196" s="562"/>
      <c r="AD196" s="562">
        <f t="shared" si="9"/>
        <v>33383.333333333328</v>
      </c>
      <c r="AE196" s="562"/>
      <c r="AF196" s="562"/>
      <c r="AG196" s="562"/>
      <c r="AH196" s="562"/>
      <c r="AI196" s="562"/>
      <c r="AJ196" s="562"/>
      <c r="AK196" s="562"/>
      <c r="AL196" s="559">
        <v>0</v>
      </c>
      <c r="AM196" s="560"/>
      <c r="AN196" s="560"/>
      <c r="AO196" s="560"/>
      <c r="AP196" s="560"/>
      <c r="AQ196" s="560"/>
      <c r="AR196" s="560"/>
      <c r="AS196" s="561"/>
      <c r="AT196" s="562"/>
      <c r="AU196" s="562"/>
      <c r="AV196" s="562"/>
      <c r="AW196" s="562"/>
      <c r="AX196" s="562"/>
      <c r="AY196" s="562"/>
      <c r="AZ196" s="562"/>
      <c r="BA196" s="562"/>
      <c r="BB196" s="562"/>
      <c r="BC196" s="562"/>
      <c r="BD196" s="562"/>
      <c r="BE196" s="562"/>
      <c r="BF196" s="562"/>
      <c r="BG196" s="562"/>
      <c r="BH196" s="562"/>
      <c r="BI196" s="562"/>
      <c r="BJ196" s="562"/>
      <c r="BK196" s="558">
        <f t="shared" si="10"/>
        <v>277081.66666666669</v>
      </c>
      <c r="BL196" s="558"/>
      <c r="BM196" s="558"/>
      <c r="BN196" s="558"/>
      <c r="BO196" s="558"/>
      <c r="BP196" s="558"/>
      <c r="BQ196" s="558"/>
      <c r="BR196" s="558"/>
      <c r="BS196" s="558"/>
      <c r="BT196" s="563"/>
    </row>
    <row r="197" spans="1:72" s="2" customFormat="1" ht="27.75" customHeight="1" x14ac:dyDescent="0.2">
      <c r="A197" s="422" t="s">
        <v>1961</v>
      </c>
      <c r="B197" s="422" t="s">
        <v>1782</v>
      </c>
      <c r="C197" s="404">
        <v>1</v>
      </c>
      <c r="D197" s="425">
        <v>1</v>
      </c>
      <c r="E197" s="405">
        <v>10015</v>
      </c>
      <c r="F197" s="558">
        <f t="shared" si="8"/>
        <v>120180</v>
      </c>
      <c r="G197" s="558"/>
      <c r="H197" s="558"/>
      <c r="I197" s="558"/>
      <c r="J197" s="558"/>
      <c r="K197" s="558"/>
      <c r="L197" s="558"/>
      <c r="M197" s="558"/>
      <c r="N197" s="559">
        <v>0</v>
      </c>
      <c r="O197" s="560"/>
      <c r="P197" s="560"/>
      <c r="Q197" s="560"/>
      <c r="R197" s="560"/>
      <c r="S197" s="560"/>
      <c r="T197" s="560"/>
      <c r="U197" s="561"/>
      <c r="V197" s="562">
        <f t="shared" si="11"/>
        <v>1669.1666666666665</v>
      </c>
      <c r="W197" s="562"/>
      <c r="X197" s="562"/>
      <c r="Y197" s="562"/>
      <c r="Z197" s="562"/>
      <c r="AA197" s="562"/>
      <c r="AB197" s="562"/>
      <c r="AC197" s="562"/>
      <c r="AD197" s="562">
        <f t="shared" si="9"/>
        <v>16691.666666666664</v>
      </c>
      <c r="AE197" s="562"/>
      <c r="AF197" s="562"/>
      <c r="AG197" s="562"/>
      <c r="AH197" s="562"/>
      <c r="AI197" s="562"/>
      <c r="AJ197" s="562"/>
      <c r="AK197" s="562"/>
      <c r="AL197" s="559">
        <v>0</v>
      </c>
      <c r="AM197" s="560"/>
      <c r="AN197" s="560"/>
      <c r="AO197" s="560"/>
      <c r="AP197" s="560"/>
      <c r="AQ197" s="560"/>
      <c r="AR197" s="560"/>
      <c r="AS197" s="561"/>
      <c r="AT197" s="562"/>
      <c r="AU197" s="562"/>
      <c r="AV197" s="562"/>
      <c r="AW197" s="562"/>
      <c r="AX197" s="562"/>
      <c r="AY197" s="562"/>
      <c r="AZ197" s="562"/>
      <c r="BA197" s="562"/>
      <c r="BB197" s="562"/>
      <c r="BC197" s="562"/>
      <c r="BD197" s="562"/>
      <c r="BE197" s="562"/>
      <c r="BF197" s="562"/>
      <c r="BG197" s="562"/>
      <c r="BH197" s="562"/>
      <c r="BI197" s="562"/>
      <c r="BJ197" s="562"/>
      <c r="BK197" s="558">
        <f t="shared" si="10"/>
        <v>138540.83333333334</v>
      </c>
      <c r="BL197" s="558"/>
      <c r="BM197" s="558"/>
      <c r="BN197" s="558"/>
      <c r="BO197" s="558"/>
      <c r="BP197" s="558"/>
      <c r="BQ197" s="558"/>
      <c r="BR197" s="558"/>
      <c r="BS197" s="558"/>
      <c r="BT197" s="563"/>
    </row>
    <row r="198" spans="1:72" s="2" customFormat="1" ht="18.75" customHeight="1" x14ac:dyDescent="0.2">
      <c r="A198" s="422" t="s">
        <v>1962</v>
      </c>
      <c r="B198" s="422" t="s">
        <v>2016</v>
      </c>
      <c r="C198" s="404">
        <v>1</v>
      </c>
      <c r="D198" s="425">
        <v>1</v>
      </c>
      <c r="E198" s="405">
        <v>10015</v>
      </c>
      <c r="F198" s="558">
        <f t="shared" si="8"/>
        <v>120180</v>
      </c>
      <c r="G198" s="558"/>
      <c r="H198" s="558"/>
      <c r="I198" s="558"/>
      <c r="J198" s="558"/>
      <c r="K198" s="558"/>
      <c r="L198" s="558"/>
      <c r="M198" s="558"/>
      <c r="N198" s="559">
        <v>0</v>
      </c>
      <c r="O198" s="560"/>
      <c r="P198" s="560"/>
      <c r="Q198" s="560"/>
      <c r="R198" s="560"/>
      <c r="S198" s="560"/>
      <c r="T198" s="560"/>
      <c r="U198" s="561"/>
      <c r="V198" s="562">
        <f t="shared" si="11"/>
        <v>1669.1666666666665</v>
      </c>
      <c r="W198" s="562"/>
      <c r="X198" s="562"/>
      <c r="Y198" s="562"/>
      <c r="Z198" s="562"/>
      <c r="AA198" s="562"/>
      <c r="AB198" s="562"/>
      <c r="AC198" s="562"/>
      <c r="AD198" s="562">
        <f t="shared" si="9"/>
        <v>16691.666666666664</v>
      </c>
      <c r="AE198" s="562"/>
      <c r="AF198" s="562"/>
      <c r="AG198" s="562"/>
      <c r="AH198" s="562"/>
      <c r="AI198" s="562"/>
      <c r="AJ198" s="562"/>
      <c r="AK198" s="562"/>
      <c r="AL198" s="559">
        <v>0</v>
      </c>
      <c r="AM198" s="560"/>
      <c r="AN198" s="560"/>
      <c r="AO198" s="560"/>
      <c r="AP198" s="560"/>
      <c r="AQ198" s="560"/>
      <c r="AR198" s="560"/>
      <c r="AS198" s="561"/>
      <c r="AT198" s="562"/>
      <c r="AU198" s="562"/>
      <c r="AV198" s="562"/>
      <c r="AW198" s="562"/>
      <c r="AX198" s="562"/>
      <c r="AY198" s="562"/>
      <c r="AZ198" s="562"/>
      <c r="BA198" s="562"/>
      <c r="BB198" s="562"/>
      <c r="BC198" s="562"/>
      <c r="BD198" s="562"/>
      <c r="BE198" s="562"/>
      <c r="BF198" s="562"/>
      <c r="BG198" s="562"/>
      <c r="BH198" s="562"/>
      <c r="BI198" s="562"/>
      <c r="BJ198" s="562"/>
      <c r="BK198" s="558">
        <f t="shared" si="10"/>
        <v>138540.83333333334</v>
      </c>
      <c r="BL198" s="558"/>
      <c r="BM198" s="558"/>
      <c r="BN198" s="558"/>
      <c r="BO198" s="558"/>
      <c r="BP198" s="558"/>
      <c r="BQ198" s="558"/>
      <c r="BR198" s="558"/>
      <c r="BS198" s="558"/>
      <c r="BT198" s="563"/>
    </row>
    <row r="199" spans="1:72" s="2" customFormat="1" ht="18" customHeight="1" x14ac:dyDescent="0.2">
      <c r="A199" s="422" t="s">
        <v>1963</v>
      </c>
      <c r="B199" s="422" t="s">
        <v>1771</v>
      </c>
      <c r="C199" s="404">
        <v>1</v>
      </c>
      <c r="D199" s="425">
        <v>4</v>
      </c>
      <c r="E199" s="405">
        <v>40060</v>
      </c>
      <c r="F199" s="558">
        <f t="shared" si="8"/>
        <v>480720</v>
      </c>
      <c r="G199" s="558"/>
      <c r="H199" s="558"/>
      <c r="I199" s="558"/>
      <c r="J199" s="558"/>
      <c r="K199" s="558"/>
      <c r="L199" s="558"/>
      <c r="M199" s="558"/>
      <c r="N199" s="559">
        <v>0</v>
      </c>
      <c r="O199" s="560"/>
      <c r="P199" s="560"/>
      <c r="Q199" s="560"/>
      <c r="R199" s="560"/>
      <c r="S199" s="560"/>
      <c r="T199" s="560"/>
      <c r="U199" s="561"/>
      <c r="V199" s="562">
        <f t="shared" si="11"/>
        <v>6676.6666666666661</v>
      </c>
      <c r="W199" s="562"/>
      <c r="X199" s="562"/>
      <c r="Y199" s="562"/>
      <c r="Z199" s="562"/>
      <c r="AA199" s="562"/>
      <c r="AB199" s="562"/>
      <c r="AC199" s="562"/>
      <c r="AD199" s="562">
        <f t="shared" si="9"/>
        <v>66766.666666666657</v>
      </c>
      <c r="AE199" s="562"/>
      <c r="AF199" s="562"/>
      <c r="AG199" s="562"/>
      <c r="AH199" s="562"/>
      <c r="AI199" s="562"/>
      <c r="AJ199" s="562"/>
      <c r="AK199" s="562"/>
      <c r="AL199" s="559">
        <v>0</v>
      </c>
      <c r="AM199" s="560"/>
      <c r="AN199" s="560"/>
      <c r="AO199" s="560"/>
      <c r="AP199" s="560"/>
      <c r="AQ199" s="560"/>
      <c r="AR199" s="560"/>
      <c r="AS199" s="561"/>
      <c r="AT199" s="562"/>
      <c r="AU199" s="562"/>
      <c r="AV199" s="562"/>
      <c r="AW199" s="562"/>
      <c r="AX199" s="562"/>
      <c r="AY199" s="562"/>
      <c r="AZ199" s="562"/>
      <c r="BA199" s="562"/>
      <c r="BB199" s="562"/>
      <c r="BC199" s="562"/>
      <c r="BD199" s="562"/>
      <c r="BE199" s="562"/>
      <c r="BF199" s="562"/>
      <c r="BG199" s="562"/>
      <c r="BH199" s="562"/>
      <c r="BI199" s="562"/>
      <c r="BJ199" s="562"/>
      <c r="BK199" s="558">
        <f t="shared" si="10"/>
        <v>554163.33333333337</v>
      </c>
      <c r="BL199" s="558"/>
      <c r="BM199" s="558"/>
      <c r="BN199" s="558"/>
      <c r="BO199" s="558"/>
      <c r="BP199" s="558"/>
      <c r="BQ199" s="558"/>
      <c r="BR199" s="558"/>
      <c r="BS199" s="558"/>
      <c r="BT199" s="563"/>
    </row>
    <row r="200" spans="1:72" s="2" customFormat="1" ht="18" customHeight="1" x14ac:dyDescent="0.2">
      <c r="A200" s="422" t="s">
        <v>1964</v>
      </c>
      <c r="B200" s="422" t="s">
        <v>1765</v>
      </c>
      <c r="C200" s="404">
        <v>1</v>
      </c>
      <c r="D200" s="425">
        <v>1</v>
      </c>
      <c r="E200" s="405">
        <v>10150</v>
      </c>
      <c r="F200" s="558">
        <f t="shared" si="8"/>
        <v>121800</v>
      </c>
      <c r="G200" s="558"/>
      <c r="H200" s="558"/>
      <c r="I200" s="558"/>
      <c r="J200" s="558"/>
      <c r="K200" s="558"/>
      <c r="L200" s="558"/>
      <c r="M200" s="558"/>
      <c r="N200" s="559">
        <v>0</v>
      </c>
      <c r="O200" s="560"/>
      <c r="P200" s="560"/>
      <c r="Q200" s="560"/>
      <c r="R200" s="560"/>
      <c r="S200" s="560"/>
      <c r="T200" s="560"/>
      <c r="U200" s="561"/>
      <c r="V200" s="562">
        <f t="shared" si="11"/>
        <v>1691.6666666666665</v>
      </c>
      <c r="W200" s="562"/>
      <c r="X200" s="562"/>
      <c r="Y200" s="562"/>
      <c r="Z200" s="562"/>
      <c r="AA200" s="562"/>
      <c r="AB200" s="562"/>
      <c r="AC200" s="562"/>
      <c r="AD200" s="562">
        <f t="shared" si="9"/>
        <v>16916.666666666664</v>
      </c>
      <c r="AE200" s="562"/>
      <c r="AF200" s="562"/>
      <c r="AG200" s="562"/>
      <c r="AH200" s="562"/>
      <c r="AI200" s="562"/>
      <c r="AJ200" s="562"/>
      <c r="AK200" s="562"/>
      <c r="AL200" s="559">
        <v>0</v>
      </c>
      <c r="AM200" s="560"/>
      <c r="AN200" s="560"/>
      <c r="AO200" s="560"/>
      <c r="AP200" s="560"/>
      <c r="AQ200" s="560"/>
      <c r="AR200" s="560"/>
      <c r="AS200" s="561"/>
      <c r="AT200" s="562"/>
      <c r="AU200" s="562"/>
      <c r="AV200" s="562"/>
      <c r="AW200" s="562"/>
      <c r="AX200" s="562"/>
      <c r="AY200" s="562"/>
      <c r="AZ200" s="562"/>
      <c r="BA200" s="562"/>
      <c r="BB200" s="562"/>
      <c r="BC200" s="562"/>
      <c r="BD200" s="562"/>
      <c r="BE200" s="562"/>
      <c r="BF200" s="562"/>
      <c r="BG200" s="562"/>
      <c r="BH200" s="562"/>
      <c r="BI200" s="562"/>
      <c r="BJ200" s="562"/>
      <c r="BK200" s="558">
        <f t="shared" si="10"/>
        <v>140408.33333333334</v>
      </c>
      <c r="BL200" s="558"/>
      <c r="BM200" s="558"/>
      <c r="BN200" s="558"/>
      <c r="BO200" s="558"/>
      <c r="BP200" s="558"/>
      <c r="BQ200" s="558"/>
      <c r="BR200" s="558"/>
      <c r="BS200" s="558"/>
      <c r="BT200" s="563"/>
    </row>
    <row r="201" spans="1:72" s="2" customFormat="1" ht="18" customHeight="1" x14ac:dyDescent="0.2">
      <c r="A201" s="422" t="s">
        <v>1964</v>
      </c>
      <c r="B201" s="422" t="s">
        <v>1756</v>
      </c>
      <c r="C201" s="404">
        <v>1</v>
      </c>
      <c r="D201" s="425">
        <v>1</v>
      </c>
      <c r="E201" s="405">
        <v>10150</v>
      </c>
      <c r="F201" s="558">
        <f t="shared" ref="F201:F264" si="12">E201*12</f>
        <v>121800</v>
      </c>
      <c r="G201" s="558"/>
      <c r="H201" s="558"/>
      <c r="I201" s="558"/>
      <c r="J201" s="558"/>
      <c r="K201" s="558"/>
      <c r="L201" s="558"/>
      <c r="M201" s="558"/>
      <c r="N201" s="559">
        <v>0</v>
      </c>
      <c r="O201" s="560"/>
      <c r="P201" s="560"/>
      <c r="Q201" s="560"/>
      <c r="R201" s="560"/>
      <c r="S201" s="560"/>
      <c r="T201" s="560"/>
      <c r="U201" s="561"/>
      <c r="V201" s="562">
        <f t="shared" si="11"/>
        <v>1691.6666666666665</v>
      </c>
      <c r="W201" s="562"/>
      <c r="X201" s="562"/>
      <c r="Y201" s="562"/>
      <c r="Z201" s="562"/>
      <c r="AA201" s="562"/>
      <c r="AB201" s="562"/>
      <c r="AC201" s="562"/>
      <c r="AD201" s="562">
        <f t="shared" si="9"/>
        <v>16916.666666666664</v>
      </c>
      <c r="AE201" s="562"/>
      <c r="AF201" s="562"/>
      <c r="AG201" s="562"/>
      <c r="AH201" s="562"/>
      <c r="AI201" s="562"/>
      <c r="AJ201" s="562"/>
      <c r="AK201" s="562"/>
      <c r="AL201" s="559">
        <v>0</v>
      </c>
      <c r="AM201" s="560"/>
      <c r="AN201" s="560"/>
      <c r="AO201" s="560"/>
      <c r="AP201" s="560"/>
      <c r="AQ201" s="560"/>
      <c r="AR201" s="560"/>
      <c r="AS201" s="561"/>
      <c r="AT201" s="562"/>
      <c r="AU201" s="562"/>
      <c r="AV201" s="562"/>
      <c r="AW201" s="562"/>
      <c r="AX201" s="562"/>
      <c r="AY201" s="562"/>
      <c r="AZ201" s="562"/>
      <c r="BA201" s="562"/>
      <c r="BB201" s="562"/>
      <c r="BC201" s="562"/>
      <c r="BD201" s="562"/>
      <c r="BE201" s="562"/>
      <c r="BF201" s="562"/>
      <c r="BG201" s="562"/>
      <c r="BH201" s="562"/>
      <c r="BI201" s="562"/>
      <c r="BJ201" s="562"/>
      <c r="BK201" s="558">
        <f t="shared" si="10"/>
        <v>140408.33333333334</v>
      </c>
      <c r="BL201" s="558"/>
      <c r="BM201" s="558"/>
      <c r="BN201" s="558"/>
      <c r="BO201" s="558"/>
      <c r="BP201" s="558"/>
      <c r="BQ201" s="558"/>
      <c r="BR201" s="558"/>
      <c r="BS201" s="558"/>
      <c r="BT201" s="563"/>
    </row>
    <row r="202" spans="1:72" s="2" customFormat="1" ht="18" customHeight="1" x14ac:dyDescent="0.2">
      <c r="A202" s="422" t="s">
        <v>1964</v>
      </c>
      <c r="B202" s="422" t="s">
        <v>2015</v>
      </c>
      <c r="C202" s="404">
        <v>1</v>
      </c>
      <c r="D202" s="425">
        <v>1</v>
      </c>
      <c r="E202" s="405">
        <v>10150</v>
      </c>
      <c r="F202" s="558">
        <f t="shared" si="12"/>
        <v>121800</v>
      </c>
      <c r="G202" s="558"/>
      <c r="H202" s="558"/>
      <c r="I202" s="558"/>
      <c r="J202" s="558"/>
      <c r="K202" s="558"/>
      <c r="L202" s="558"/>
      <c r="M202" s="558"/>
      <c r="N202" s="559">
        <v>0</v>
      </c>
      <c r="O202" s="560"/>
      <c r="P202" s="560"/>
      <c r="Q202" s="560"/>
      <c r="R202" s="560"/>
      <c r="S202" s="560"/>
      <c r="T202" s="560"/>
      <c r="U202" s="561"/>
      <c r="V202" s="562">
        <f t="shared" si="11"/>
        <v>1691.6666666666665</v>
      </c>
      <c r="W202" s="562"/>
      <c r="X202" s="562"/>
      <c r="Y202" s="562"/>
      <c r="Z202" s="562"/>
      <c r="AA202" s="562"/>
      <c r="AB202" s="562"/>
      <c r="AC202" s="562"/>
      <c r="AD202" s="562">
        <f t="shared" si="9"/>
        <v>16916.666666666664</v>
      </c>
      <c r="AE202" s="562"/>
      <c r="AF202" s="562"/>
      <c r="AG202" s="562"/>
      <c r="AH202" s="562"/>
      <c r="AI202" s="562"/>
      <c r="AJ202" s="562"/>
      <c r="AK202" s="562"/>
      <c r="AL202" s="559">
        <v>0</v>
      </c>
      <c r="AM202" s="560"/>
      <c r="AN202" s="560"/>
      <c r="AO202" s="560"/>
      <c r="AP202" s="560"/>
      <c r="AQ202" s="560"/>
      <c r="AR202" s="560"/>
      <c r="AS202" s="561"/>
      <c r="AT202" s="562"/>
      <c r="AU202" s="562"/>
      <c r="AV202" s="562"/>
      <c r="AW202" s="562"/>
      <c r="AX202" s="562"/>
      <c r="AY202" s="562"/>
      <c r="AZ202" s="562"/>
      <c r="BA202" s="562"/>
      <c r="BB202" s="562"/>
      <c r="BC202" s="562"/>
      <c r="BD202" s="562"/>
      <c r="BE202" s="562"/>
      <c r="BF202" s="562"/>
      <c r="BG202" s="562"/>
      <c r="BH202" s="562"/>
      <c r="BI202" s="562"/>
      <c r="BJ202" s="562"/>
      <c r="BK202" s="558">
        <f t="shared" si="10"/>
        <v>140408.33333333334</v>
      </c>
      <c r="BL202" s="558"/>
      <c r="BM202" s="558"/>
      <c r="BN202" s="558"/>
      <c r="BO202" s="558"/>
      <c r="BP202" s="558"/>
      <c r="BQ202" s="558"/>
      <c r="BR202" s="558"/>
      <c r="BS202" s="558"/>
      <c r="BT202" s="563"/>
    </row>
    <row r="203" spans="1:72" s="2" customFormat="1" ht="18" customHeight="1" x14ac:dyDescent="0.2">
      <c r="A203" s="422" t="s">
        <v>1964</v>
      </c>
      <c r="B203" s="422" t="s">
        <v>1769</v>
      </c>
      <c r="C203" s="404">
        <v>1</v>
      </c>
      <c r="D203" s="425">
        <v>1</v>
      </c>
      <c r="E203" s="405">
        <v>10150</v>
      </c>
      <c r="F203" s="558">
        <f t="shared" si="12"/>
        <v>121800</v>
      </c>
      <c r="G203" s="558"/>
      <c r="H203" s="558"/>
      <c r="I203" s="558"/>
      <c r="J203" s="558"/>
      <c r="K203" s="558"/>
      <c r="L203" s="558"/>
      <c r="M203" s="558"/>
      <c r="N203" s="559">
        <v>0</v>
      </c>
      <c r="O203" s="560"/>
      <c r="P203" s="560"/>
      <c r="Q203" s="560"/>
      <c r="R203" s="560"/>
      <c r="S203" s="560"/>
      <c r="T203" s="560"/>
      <c r="U203" s="561"/>
      <c r="V203" s="562">
        <f t="shared" si="11"/>
        <v>1691.6666666666665</v>
      </c>
      <c r="W203" s="562"/>
      <c r="X203" s="562"/>
      <c r="Y203" s="562"/>
      <c r="Z203" s="562"/>
      <c r="AA203" s="562"/>
      <c r="AB203" s="562"/>
      <c r="AC203" s="562"/>
      <c r="AD203" s="562">
        <f t="shared" ref="AD203:AD266" si="13">E203/30*50</f>
        <v>16916.666666666664</v>
      </c>
      <c r="AE203" s="562"/>
      <c r="AF203" s="562"/>
      <c r="AG203" s="562"/>
      <c r="AH203" s="562"/>
      <c r="AI203" s="562"/>
      <c r="AJ203" s="562"/>
      <c r="AK203" s="562"/>
      <c r="AL203" s="559">
        <v>0</v>
      </c>
      <c r="AM203" s="560"/>
      <c r="AN203" s="560"/>
      <c r="AO203" s="560"/>
      <c r="AP203" s="560"/>
      <c r="AQ203" s="560"/>
      <c r="AR203" s="560"/>
      <c r="AS203" s="561"/>
      <c r="AT203" s="562"/>
      <c r="AU203" s="562"/>
      <c r="AV203" s="562"/>
      <c r="AW203" s="562"/>
      <c r="AX203" s="562"/>
      <c r="AY203" s="562"/>
      <c r="AZ203" s="562"/>
      <c r="BA203" s="562"/>
      <c r="BB203" s="562"/>
      <c r="BC203" s="562"/>
      <c r="BD203" s="562"/>
      <c r="BE203" s="562"/>
      <c r="BF203" s="562"/>
      <c r="BG203" s="562"/>
      <c r="BH203" s="562"/>
      <c r="BI203" s="562"/>
      <c r="BJ203" s="562"/>
      <c r="BK203" s="558">
        <f t="shared" ref="BK203:BK266" si="14">F203+V203+AD203</f>
        <v>140408.33333333334</v>
      </c>
      <c r="BL203" s="558"/>
      <c r="BM203" s="558"/>
      <c r="BN203" s="558"/>
      <c r="BO203" s="558"/>
      <c r="BP203" s="558"/>
      <c r="BQ203" s="558"/>
      <c r="BR203" s="558"/>
      <c r="BS203" s="558"/>
      <c r="BT203" s="563"/>
    </row>
    <row r="204" spans="1:72" s="2" customFormat="1" ht="18" customHeight="1" x14ac:dyDescent="0.2">
      <c r="A204" s="422" t="s">
        <v>1965</v>
      </c>
      <c r="B204" s="422" t="s">
        <v>1776</v>
      </c>
      <c r="C204" s="404">
        <v>1</v>
      </c>
      <c r="D204" s="425">
        <v>1</v>
      </c>
      <c r="E204" s="405">
        <v>10271</v>
      </c>
      <c r="F204" s="558">
        <f t="shared" si="12"/>
        <v>123252</v>
      </c>
      <c r="G204" s="558"/>
      <c r="H204" s="558"/>
      <c r="I204" s="558"/>
      <c r="J204" s="558"/>
      <c r="K204" s="558"/>
      <c r="L204" s="558"/>
      <c r="M204" s="558"/>
      <c r="N204" s="559">
        <v>0</v>
      </c>
      <c r="O204" s="560"/>
      <c r="P204" s="560"/>
      <c r="Q204" s="560"/>
      <c r="R204" s="560"/>
      <c r="S204" s="560"/>
      <c r="T204" s="560"/>
      <c r="U204" s="561"/>
      <c r="V204" s="562">
        <f t="shared" ref="V204:V267" si="15">E204/30*5</f>
        <v>1711.8333333333335</v>
      </c>
      <c r="W204" s="562"/>
      <c r="X204" s="562"/>
      <c r="Y204" s="562"/>
      <c r="Z204" s="562"/>
      <c r="AA204" s="562"/>
      <c r="AB204" s="562"/>
      <c r="AC204" s="562"/>
      <c r="AD204" s="562">
        <f t="shared" si="13"/>
        <v>17118.333333333332</v>
      </c>
      <c r="AE204" s="562"/>
      <c r="AF204" s="562"/>
      <c r="AG204" s="562"/>
      <c r="AH204" s="562"/>
      <c r="AI204" s="562"/>
      <c r="AJ204" s="562"/>
      <c r="AK204" s="562"/>
      <c r="AL204" s="559">
        <v>0</v>
      </c>
      <c r="AM204" s="560"/>
      <c r="AN204" s="560"/>
      <c r="AO204" s="560"/>
      <c r="AP204" s="560"/>
      <c r="AQ204" s="560"/>
      <c r="AR204" s="560"/>
      <c r="AS204" s="561"/>
      <c r="AT204" s="562"/>
      <c r="AU204" s="562"/>
      <c r="AV204" s="562"/>
      <c r="AW204" s="562"/>
      <c r="AX204" s="562"/>
      <c r="AY204" s="562"/>
      <c r="AZ204" s="562"/>
      <c r="BA204" s="562"/>
      <c r="BB204" s="562"/>
      <c r="BC204" s="562"/>
      <c r="BD204" s="562"/>
      <c r="BE204" s="562"/>
      <c r="BF204" s="562"/>
      <c r="BG204" s="562"/>
      <c r="BH204" s="562"/>
      <c r="BI204" s="562"/>
      <c r="BJ204" s="562"/>
      <c r="BK204" s="558">
        <f t="shared" si="14"/>
        <v>142082.16666666666</v>
      </c>
      <c r="BL204" s="558"/>
      <c r="BM204" s="558"/>
      <c r="BN204" s="558"/>
      <c r="BO204" s="558"/>
      <c r="BP204" s="558"/>
      <c r="BQ204" s="558"/>
      <c r="BR204" s="558"/>
      <c r="BS204" s="558"/>
      <c r="BT204" s="563"/>
    </row>
    <row r="205" spans="1:72" s="2" customFormat="1" ht="18" customHeight="1" x14ac:dyDescent="0.2">
      <c r="A205" s="422" t="s">
        <v>1966</v>
      </c>
      <c r="B205" s="422" t="s">
        <v>1789</v>
      </c>
      <c r="C205" s="404">
        <v>1</v>
      </c>
      <c r="D205" s="425">
        <v>3</v>
      </c>
      <c r="E205" s="405">
        <v>30813</v>
      </c>
      <c r="F205" s="558">
        <f t="shared" si="12"/>
        <v>369756</v>
      </c>
      <c r="G205" s="558"/>
      <c r="H205" s="558"/>
      <c r="I205" s="558"/>
      <c r="J205" s="558"/>
      <c r="K205" s="558"/>
      <c r="L205" s="558"/>
      <c r="M205" s="558"/>
      <c r="N205" s="559">
        <v>0</v>
      </c>
      <c r="O205" s="560"/>
      <c r="P205" s="560"/>
      <c r="Q205" s="560"/>
      <c r="R205" s="560"/>
      <c r="S205" s="560"/>
      <c r="T205" s="560"/>
      <c r="U205" s="561"/>
      <c r="V205" s="562">
        <f t="shared" si="15"/>
        <v>5135.5</v>
      </c>
      <c r="W205" s="562"/>
      <c r="X205" s="562"/>
      <c r="Y205" s="562"/>
      <c r="Z205" s="562"/>
      <c r="AA205" s="562"/>
      <c r="AB205" s="562"/>
      <c r="AC205" s="562"/>
      <c r="AD205" s="562">
        <f t="shared" si="13"/>
        <v>51354.999999999993</v>
      </c>
      <c r="AE205" s="562"/>
      <c r="AF205" s="562"/>
      <c r="AG205" s="562"/>
      <c r="AH205" s="562"/>
      <c r="AI205" s="562"/>
      <c r="AJ205" s="562"/>
      <c r="AK205" s="562"/>
      <c r="AL205" s="559">
        <v>0</v>
      </c>
      <c r="AM205" s="560"/>
      <c r="AN205" s="560"/>
      <c r="AO205" s="560"/>
      <c r="AP205" s="560"/>
      <c r="AQ205" s="560"/>
      <c r="AR205" s="560"/>
      <c r="AS205" s="561"/>
      <c r="AT205" s="562"/>
      <c r="AU205" s="562"/>
      <c r="AV205" s="562"/>
      <c r="AW205" s="562"/>
      <c r="AX205" s="562"/>
      <c r="AY205" s="562"/>
      <c r="AZ205" s="562"/>
      <c r="BA205" s="562"/>
      <c r="BB205" s="562"/>
      <c r="BC205" s="562"/>
      <c r="BD205" s="562"/>
      <c r="BE205" s="562"/>
      <c r="BF205" s="562"/>
      <c r="BG205" s="562"/>
      <c r="BH205" s="562"/>
      <c r="BI205" s="562"/>
      <c r="BJ205" s="562"/>
      <c r="BK205" s="558">
        <f t="shared" si="14"/>
        <v>426246.5</v>
      </c>
      <c r="BL205" s="558"/>
      <c r="BM205" s="558"/>
      <c r="BN205" s="558"/>
      <c r="BO205" s="558"/>
      <c r="BP205" s="558"/>
      <c r="BQ205" s="558"/>
      <c r="BR205" s="558"/>
      <c r="BS205" s="558"/>
      <c r="BT205" s="563"/>
    </row>
    <row r="206" spans="1:72" s="2" customFormat="1" ht="18" customHeight="1" x14ac:dyDescent="0.2">
      <c r="A206" s="422" t="s">
        <v>1967</v>
      </c>
      <c r="B206" s="422" t="s">
        <v>1780</v>
      </c>
      <c r="C206" s="404">
        <v>1</v>
      </c>
      <c r="D206" s="425">
        <v>1</v>
      </c>
      <c r="E206" s="405">
        <v>10475</v>
      </c>
      <c r="F206" s="558">
        <f t="shared" si="12"/>
        <v>125700</v>
      </c>
      <c r="G206" s="558"/>
      <c r="H206" s="558"/>
      <c r="I206" s="558"/>
      <c r="J206" s="558"/>
      <c r="K206" s="558"/>
      <c r="L206" s="558"/>
      <c r="M206" s="558"/>
      <c r="N206" s="559">
        <v>0</v>
      </c>
      <c r="O206" s="560"/>
      <c r="P206" s="560"/>
      <c r="Q206" s="560"/>
      <c r="R206" s="560"/>
      <c r="S206" s="560"/>
      <c r="T206" s="560"/>
      <c r="U206" s="561"/>
      <c r="V206" s="562">
        <f t="shared" si="15"/>
        <v>1745.8333333333335</v>
      </c>
      <c r="W206" s="562"/>
      <c r="X206" s="562"/>
      <c r="Y206" s="562"/>
      <c r="Z206" s="562"/>
      <c r="AA206" s="562"/>
      <c r="AB206" s="562"/>
      <c r="AC206" s="562"/>
      <c r="AD206" s="562">
        <f t="shared" si="13"/>
        <v>17458.333333333336</v>
      </c>
      <c r="AE206" s="562"/>
      <c r="AF206" s="562"/>
      <c r="AG206" s="562"/>
      <c r="AH206" s="562"/>
      <c r="AI206" s="562"/>
      <c r="AJ206" s="562"/>
      <c r="AK206" s="562"/>
      <c r="AL206" s="559">
        <v>0</v>
      </c>
      <c r="AM206" s="560"/>
      <c r="AN206" s="560"/>
      <c r="AO206" s="560"/>
      <c r="AP206" s="560"/>
      <c r="AQ206" s="560"/>
      <c r="AR206" s="560"/>
      <c r="AS206" s="561"/>
      <c r="AT206" s="562"/>
      <c r="AU206" s="562"/>
      <c r="AV206" s="562"/>
      <c r="AW206" s="562"/>
      <c r="AX206" s="562"/>
      <c r="AY206" s="562"/>
      <c r="AZ206" s="562"/>
      <c r="BA206" s="562"/>
      <c r="BB206" s="562"/>
      <c r="BC206" s="562"/>
      <c r="BD206" s="562"/>
      <c r="BE206" s="562"/>
      <c r="BF206" s="562"/>
      <c r="BG206" s="562"/>
      <c r="BH206" s="562"/>
      <c r="BI206" s="562"/>
      <c r="BJ206" s="562"/>
      <c r="BK206" s="558">
        <f t="shared" si="14"/>
        <v>144904.16666666666</v>
      </c>
      <c r="BL206" s="558"/>
      <c r="BM206" s="558"/>
      <c r="BN206" s="558"/>
      <c r="BO206" s="558"/>
      <c r="BP206" s="558"/>
      <c r="BQ206" s="558"/>
      <c r="BR206" s="558"/>
      <c r="BS206" s="558"/>
      <c r="BT206" s="563"/>
    </row>
    <row r="207" spans="1:72" s="2" customFormat="1" ht="18" customHeight="1" x14ac:dyDescent="0.2">
      <c r="A207" s="422" t="s">
        <v>1967</v>
      </c>
      <c r="B207" s="422" t="s">
        <v>1758</v>
      </c>
      <c r="C207" s="404">
        <v>1</v>
      </c>
      <c r="D207" s="425">
        <v>1</v>
      </c>
      <c r="E207" s="405">
        <v>10475</v>
      </c>
      <c r="F207" s="558">
        <f t="shared" si="12"/>
        <v>125700</v>
      </c>
      <c r="G207" s="558"/>
      <c r="H207" s="558"/>
      <c r="I207" s="558"/>
      <c r="J207" s="558"/>
      <c r="K207" s="558"/>
      <c r="L207" s="558"/>
      <c r="M207" s="558"/>
      <c r="N207" s="559">
        <v>0</v>
      </c>
      <c r="O207" s="560"/>
      <c r="P207" s="560"/>
      <c r="Q207" s="560"/>
      <c r="R207" s="560"/>
      <c r="S207" s="560"/>
      <c r="T207" s="560"/>
      <c r="U207" s="561"/>
      <c r="V207" s="562">
        <f t="shared" si="15"/>
        <v>1745.8333333333335</v>
      </c>
      <c r="W207" s="562"/>
      <c r="X207" s="562"/>
      <c r="Y207" s="562"/>
      <c r="Z207" s="562"/>
      <c r="AA207" s="562"/>
      <c r="AB207" s="562"/>
      <c r="AC207" s="562"/>
      <c r="AD207" s="562">
        <f t="shared" si="13"/>
        <v>17458.333333333336</v>
      </c>
      <c r="AE207" s="562"/>
      <c r="AF207" s="562"/>
      <c r="AG207" s="562"/>
      <c r="AH207" s="562"/>
      <c r="AI207" s="562"/>
      <c r="AJ207" s="562"/>
      <c r="AK207" s="562"/>
      <c r="AL207" s="559">
        <v>0</v>
      </c>
      <c r="AM207" s="560"/>
      <c r="AN207" s="560"/>
      <c r="AO207" s="560"/>
      <c r="AP207" s="560"/>
      <c r="AQ207" s="560"/>
      <c r="AR207" s="560"/>
      <c r="AS207" s="561"/>
      <c r="AT207" s="562"/>
      <c r="AU207" s="562"/>
      <c r="AV207" s="562"/>
      <c r="AW207" s="562"/>
      <c r="AX207" s="562"/>
      <c r="AY207" s="562"/>
      <c r="AZ207" s="562"/>
      <c r="BA207" s="562"/>
      <c r="BB207" s="562"/>
      <c r="BC207" s="562"/>
      <c r="BD207" s="562"/>
      <c r="BE207" s="562"/>
      <c r="BF207" s="562"/>
      <c r="BG207" s="562"/>
      <c r="BH207" s="562"/>
      <c r="BI207" s="562"/>
      <c r="BJ207" s="562"/>
      <c r="BK207" s="558">
        <f t="shared" si="14"/>
        <v>144904.16666666666</v>
      </c>
      <c r="BL207" s="558"/>
      <c r="BM207" s="558"/>
      <c r="BN207" s="558"/>
      <c r="BO207" s="558"/>
      <c r="BP207" s="558"/>
      <c r="BQ207" s="558"/>
      <c r="BR207" s="558"/>
      <c r="BS207" s="558"/>
      <c r="BT207" s="563"/>
    </row>
    <row r="208" spans="1:72" s="2" customFormat="1" ht="18" customHeight="1" x14ac:dyDescent="0.2">
      <c r="A208" s="422" t="s">
        <v>1965</v>
      </c>
      <c r="B208" s="422" t="s">
        <v>1755</v>
      </c>
      <c r="C208" s="404">
        <v>1</v>
      </c>
      <c r="D208" s="425">
        <v>5</v>
      </c>
      <c r="E208" s="405">
        <v>52375</v>
      </c>
      <c r="F208" s="558">
        <f t="shared" si="12"/>
        <v>628500</v>
      </c>
      <c r="G208" s="558"/>
      <c r="H208" s="558"/>
      <c r="I208" s="558"/>
      <c r="J208" s="558"/>
      <c r="K208" s="558"/>
      <c r="L208" s="558"/>
      <c r="M208" s="558"/>
      <c r="N208" s="559">
        <v>0</v>
      </c>
      <c r="O208" s="560"/>
      <c r="P208" s="560"/>
      <c r="Q208" s="560"/>
      <c r="R208" s="560"/>
      <c r="S208" s="560"/>
      <c r="T208" s="560"/>
      <c r="U208" s="561"/>
      <c r="V208" s="562">
        <f t="shared" si="15"/>
        <v>8729.1666666666661</v>
      </c>
      <c r="W208" s="562"/>
      <c r="X208" s="562"/>
      <c r="Y208" s="562"/>
      <c r="Z208" s="562"/>
      <c r="AA208" s="562"/>
      <c r="AB208" s="562"/>
      <c r="AC208" s="562"/>
      <c r="AD208" s="562">
        <f t="shared" si="13"/>
        <v>87291.666666666657</v>
      </c>
      <c r="AE208" s="562"/>
      <c r="AF208" s="562"/>
      <c r="AG208" s="562"/>
      <c r="AH208" s="562"/>
      <c r="AI208" s="562"/>
      <c r="AJ208" s="562"/>
      <c r="AK208" s="562"/>
      <c r="AL208" s="559">
        <v>0</v>
      </c>
      <c r="AM208" s="560"/>
      <c r="AN208" s="560"/>
      <c r="AO208" s="560"/>
      <c r="AP208" s="560"/>
      <c r="AQ208" s="560"/>
      <c r="AR208" s="560"/>
      <c r="AS208" s="561"/>
      <c r="AT208" s="562"/>
      <c r="AU208" s="562"/>
      <c r="AV208" s="562"/>
      <c r="AW208" s="562"/>
      <c r="AX208" s="562"/>
      <c r="AY208" s="562"/>
      <c r="AZ208" s="562"/>
      <c r="BA208" s="562"/>
      <c r="BB208" s="562"/>
      <c r="BC208" s="562"/>
      <c r="BD208" s="562"/>
      <c r="BE208" s="562"/>
      <c r="BF208" s="562"/>
      <c r="BG208" s="562"/>
      <c r="BH208" s="562"/>
      <c r="BI208" s="562"/>
      <c r="BJ208" s="562"/>
      <c r="BK208" s="558">
        <f t="shared" si="14"/>
        <v>724520.83333333326</v>
      </c>
      <c r="BL208" s="558"/>
      <c r="BM208" s="558"/>
      <c r="BN208" s="558"/>
      <c r="BO208" s="558"/>
      <c r="BP208" s="558"/>
      <c r="BQ208" s="558"/>
      <c r="BR208" s="558"/>
      <c r="BS208" s="558"/>
      <c r="BT208" s="563"/>
    </row>
    <row r="209" spans="1:72" s="2" customFormat="1" ht="18" customHeight="1" x14ac:dyDescent="0.2">
      <c r="A209" s="422" t="s">
        <v>1968</v>
      </c>
      <c r="B209" s="422" t="s">
        <v>1765</v>
      </c>
      <c r="C209" s="404">
        <v>1</v>
      </c>
      <c r="D209" s="425">
        <v>1</v>
      </c>
      <c r="E209" s="405">
        <v>10623</v>
      </c>
      <c r="F209" s="558">
        <f t="shared" si="12"/>
        <v>127476</v>
      </c>
      <c r="G209" s="558"/>
      <c r="H209" s="558"/>
      <c r="I209" s="558"/>
      <c r="J209" s="558"/>
      <c r="K209" s="558"/>
      <c r="L209" s="558"/>
      <c r="M209" s="558"/>
      <c r="N209" s="559">
        <v>0</v>
      </c>
      <c r="O209" s="560"/>
      <c r="P209" s="560"/>
      <c r="Q209" s="560"/>
      <c r="R209" s="560"/>
      <c r="S209" s="560"/>
      <c r="T209" s="560"/>
      <c r="U209" s="561"/>
      <c r="V209" s="562">
        <f t="shared" si="15"/>
        <v>1770.5</v>
      </c>
      <c r="W209" s="562"/>
      <c r="X209" s="562"/>
      <c r="Y209" s="562"/>
      <c r="Z209" s="562"/>
      <c r="AA209" s="562"/>
      <c r="AB209" s="562"/>
      <c r="AC209" s="562"/>
      <c r="AD209" s="562">
        <f t="shared" si="13"/>
        <v>17705</v>
      </c>
      <c r="AE209" s="562"/>
      <c r="AF209" s="562"/>
      <c r="AG209" s="562"/>
      <c r="AH209" s="562"/>
      <c r="AI209" s="562"/>
      <c r="AJ209" s="562"/>
      <c r="AK209" s="562"/>
      <c r="AL209" s="559">
        <v>0</v>
      </c>
      <c r="AM209" s="560"/>
      <c r="AN209" s="560"/>
      <c r="AO209" s="560"/>
      <c r="AP209" s="560"/>
      <c r="AQ209" s="560"/>
      <c r="AR209" s="560"/>
      <c r="AS209" s="561"/>
      <c r="AT209" s="562"/>
      <c r="AU209" s="562"/>
      <c r="AV209" s="562"/>
      <c r="AW209" s="562"/>
      <c r="AX209" s="562"/>
      <c r="AY209" s="562"/>
      <c r="AZ209" s="562"/>
      <c r="BA209" s="562"/>
      <c r="BB209" s="562"/>
      <c r="BC209" s="562"/>
      <c r="BD209" s="562"/>
      <c r="BE209" s="562"/>
      <c r="BF209" s="562"/>
      <c r="BG209" s="562"/>
      <c r="BH209" s="562"/>
      <c r="BI209" s="562"/>
      <c r="BJ209" s="562"/>
      <c r="BK209" s="558">
        <f t="shared" si="14"/>
        <v>146951.5</v>
      </c>
      <c r="BL209" s="558"/>
      <c r="BM209" s="558"/>
      <c r="BN209" s="558"/>
      <c r="BO209" s="558"/>
      <c r="BP209" s="558"/>
      <c r="BQ209" s="558"/>
      <c r="BR209" s="558"/>
      <c r="BS209" s="558"/>
      <c r="BT209" s="563"/>
    </row>
    <row r="210" spans="1:72" s="2" customFormat="1" ht="18" customHeight="1" x14ac:dyDescent="0.2">
      <c r="A210" s="422" t="s">
        <v>1968</v>
      </c>
      <c r="B210" s="422" t="s">
        <v>1768</v>
      </c>
      <c r="C210" s="404">
        <v>1</v>
      </c>
      <c r="D210" s="425">
        <v>1</v>
      </c>
      <c r="E210" s="405">
        <v>10623</v>
      </c>
      <c r="F210" s="558">
        <f t="shared" si="12"/>
        <v>127476</v>
      </c>
      <c r="G210" s="558"/>
      <c r="H210" s="558"/>
      <c r="I210" s="558"/>
      <c r="J210" s="558"/>
      <c r="K210" s="558"/>
      <c r="L210" s="558"/>
      <c r="M210" s="558"/>
      <c r="N210" s="559">
        <v>0</v>
      </c>
      <c r="O210" s="560"/>
      <c r="P210" s="560"/>
      <c r="Q210" s="560"/>
      <c r="R210" s="560"/>
      <c r="S210" s="560"/>
      <c r="T210" s="560"/>
      <c r="U210" s="561"/>
      <c r="V210" s="562">
        <f t="shared" si="15"/>
        <v>1770.5</v>
      </c>
      <c r="W210" s="562"/>
      <c r="X210" s="562"/>
      <c r="Y210" s="562"/>
      <c r="Z210" s="562"/>
      <c r="AA210" s="562"/>
      <c r="AB210" s="562"/>
      <c r="AC210" s="562"/>
      <c r="AD210" s="562">
        <f t="shared" si="13"/>
        <v>17705</v>
      </c>
      <c r="AE210" s="562"/>
      <c r="AF210" s="562"/>
      <c r="AG210" s="562"/>
      <c r="AH210" s="562"/>
      <c r="AI210" s="562"/>
      <c r="AJ210" s="562"/>
      <c r="AK210" s="562"/>
      <c r="AL210" s="559">
        <v>0</v>
      </c>
      <c r="AM210" s="560"/>
      <c r="AN210" s="560"/>
      <c r="AO210" s="560"/>
      <c r="AP210" s="560"/>
      <c r="AQ210" s="560"/>
      <c r="AR210" s="560"/>
      <c r="AS210" s="561"/>
      <c r="AT210" s="562"/>
      <c r="AU210" s="562"/>
      <c r="AV210" s="562"/>
      <c r="AW210" s="562"/>
      <c r="AX210" s="562"/>
      <c r="AY210" s="562"/>
      <c r="AZ210" s="562"/>
      <c r="BA210" s="562"/>
      <c r="BB210" s="562"/>
      <c r="BC210" s="562"/>
      <c r="BD210" s="562"/>
      <c r="BE210" s="562"/>
      <c r="BF210" s="562"/>
      <c r="BG210" s="562"/>
      <c r="BH210" s="562"/>
      <c r="BI210" s="562"/>
      <c r="BJ210" s="562"/>
      <c r="BK210" s="558">
        <f t="shared" si="14"/>
        <v>146951.5</v>
      </c>
      <c r="BL210" s="558"/>
      <c r="BM210" s="558"/>
      <c r="BN210" s="558"/>
      <c r="BO210" s="558"/>
      <c r="BP210" s="558"/>
      <c r="BQ210" s="558"/>
      <c r="BR210" s="558"/>
      <c r="BS210" s="558"/>
      <c r="BT210" s="563"/>
    </row>
    <row r="211" spans="1:72" s="2" customFormat="1" ht="18" customHeight="1" x14ac:dyDescent="0.2">
      <c r="A211" s="422" t="s">
        <v>1968</v>
      </c>
      <c r="B211" s="422" t="s">
        <v>1792</v>
      </c>
      <c r="C211" s="404">
        <v>1</v>
      </c>
      <c r="D211" s="425">
        <v>1</v>
      </c>
      <c r="E211" s="405">
        <v>10623</v>
      </c>
      <c r="F211" s="558">
        <f t="shared" si="12"/>
        <v>127476</v>
      </c>
      <c r="G211" s="558"/>
      <c r="H211" s="558"/>
      <c r="I211" s="558"/>
      <c r="J211" s="558"/>
      <c r="K211" s="558"/>
      <c r="L211" s="558"/>
      <c r="M211" s="558"/>
      <c r="N211" s="559">
        <v>0</v>
      </c>
      <c r="O211" s="560"/>
      <c r="P211" s="560"/>
      <c r="Q211" s="560"/>
      <c r="R211" s="560"/>
      <c r="S211" s="560"/>
      <c r="T211" s="560"/>
      <c r="U211" s="561"/>
      <c r="V211" s="562">
        <f t="shared" si="15"/>
        <v>1770.5</v>
      </c>
      <c r="W211" s="562"/>
      <c r="X211" s="562"/>
      <c r="Y211" s="562"/>
      <c r="Z211" s="562"/>
      <c r="AA211" s="562"/>
      <c r="AB211" s="562"/>
      <c r="AC211" s="562"/>
      <c r="AD211" s="562">
        <f t="shared" si="13"/>
        <v>17705</v>
      </c>
      <c r="AE211" s="562"/>
      <c r="AF211" s="562"/>
      <c r="AG211" s="562"/>
      <c r="AH211" s="562"/>
      <c r="AI211" s="562"/>
      <c r="AJ211" s="562"/>
      <c r="AK211" s="562"/>
      <c r="AL211" s="559">
        <v>0</v>
      </c>
      <c r="AM211" s="560"/>
      <c r="AN211" s="560"/>
      <c r="AO211" s="560"/>
      <c r="AP211" s="560"/>
      <c r="AQ211" s="560"/>
      <c r="AR211" s="560"/>
      <c r="AS211" s="561"/>
      <c r="AT211" s="562"/>
      <c r="AU211" s="562"/>
      <c r="AV211" s="562"/>
      <c r="AW211" s="562"/>
      <c r="AX211" s="562"/>
      <c r="AY211" s="562"/>
      <c r="AZ211" s="562"/>
      <c r="BA211" s="562"/>
      <c r="BB211" s="562"/>
      <c r="BC211" s="562"/>
      <c r="BD211" s="562"/>
      <c r="BE211" s="562"/>
      <c r="BF211" s="562"/>
      <c r="BG211" s="562"/>
      <c r="BH211" s="562"/>
      <c r="BI211" s="562"/>
      <c r="BJ211" s="562"/>
      <c r="BK211" s="558">
        <f t="shared" si="14"/>
        <v>146951.5</v>
      </c>
      <c r="BL211" s="558"/>
      <c r="BM211" s="558"/>
      <c r="BN211" s="558"/>
      <c r="BO211" s="558"/>
      <c r="BP211" s="558"/>
      <c r="BQ211" s="558"/>
      <c r="BR211" s="558"/>
      <c r="BS211" s="558"/>
      <c r="BT211" s="563"/>
    </row>
    <row r="212" spans="1:72" s="2" customFormat="1" ht="12.75" x14ac:dyDescent="0.2">
      <c r="A212" s="422" t="s">
        <v>1968</v>
      </c>
      <c r="B212" s="422" t="s">
        <v>1784</v>
      </c>
      <c r="C212" s="404">
        <v>1</v>
      </c>
      <c r="D212" s="425">
        <v>1</v>
      </c>
      <c r="E212" s="405">
        <v>10623</v>
      </c>
      <c r="F212" s="558">
        <f t="shared" si="12"/>
        <v>127476</v>
      </c>
      <c r="G212" s="558"/>
      <c r="H212" s="558"/>
      <c r="I212" s="558"/>
      <c r="J212" s="558"/>
      <c r="K212" s="558"/>
      <c r="L212" s="558"/>
      <c r="M212" s="558"/>
      <c r="N212" s="559">
        <v>0</v>
      </c>
      <c r="O212" s="560"/>
      <c r="P212" s="560"/>
      <c r="Q212" s="560"/>
      <c r="R212" s="560"/>
      <c r="S212" s="560"/>
      <c r="T212" s="560"/>
      <c r="U212" s="561"/>
      <c r="V212" s="562">
        <f t="shared" si="15"/>
        <v>1770.5</v>
      </c>
      <c r="W212" s="562"/>
      <c r="X212" s="562"/>
      <c r="Y212" s="562"/>
      <c r="Z212" s="562"/>
      <c r="AA212" s="562"/>
      <c r="AB212" s="562"/>
      <c r="AC212" s="562"/>
      <c r="AD212" s="562">
        <f t="shared" si="13"/>
        <v>17705</v>
      </c>
      <c r="AE212" s="562"/>
      <c r="AF212" s="562"/>
      <c r="AG212" s="562"/>
      <c r="AH212" s="562"/>
      <c r="AI212" s="562"/>
      <c r="AJ212" s="562"/>
      <c r="AK212" s="562"/>
      <c r="AL212" s="559">
        <v>0</v>
      </c>
      <c r="AM212" s="560"/>
      <c r="AN212" s="560"/>
      <c r="AO212" s="560"/>
      <c r="AP212" s="560"/>
      <c r="AQ212" s="560"/>
      <c r="AR212" s="560"/>
      <c r="AS212" s="561"/>
      <c r="AT212" s="562"/>
      <c r="AU212" s="562"/>
      <c r="AV212" s="562"/>
      <c r="AW212" s="562"/>
      <c r="AX212" s="562"/>
      <c r="AY212" s="562"/>
      <c r="AZ212" s="562"/>
      <c r="BA212" s="562"/>
      <c r="BB212" s="562"/>
      <c r="BC212" s="562"/>
      <c r="BD212" s="562"/>
      <c r="BE212" s="562"/>
      <c r="BF212" s="562"/>
      <c r="BG212" s="562"/>
      <c r="BH212" s="562"/>
      <c r="BI212" s="562"/>
      <c r="BJ212" s="562"/>
      <c r="BK212" s="558">
        <f t="shared" si="14"/>
        <v>146951.5</v>
      </c>
      <c r="BL212" s="558"/>
      <c r="BM212" s="558"/>
      <c r="BN212" s="558"/>
      <c r="BO212" s="558"/>
      <c r="BP212" s="558"/>
      <c r="BQ212" s="558"/>
      <c r="BR212" s="558"/>
      <c r="BS212" s="558"/>
      <c r="BT212" s="563"/>
    </row>
    <row r="213" spans="1:72" s="2" customFormat="1" ht="17.25" customHeight="1" x14ac:dyDescent="0.2">
      <c r="A213" s="422" t="s">
        <v>1969</v>
      </c>
      <c r="B213" s="422" t="s">
        <v>1770</v>
      </c>
      <c r="C213" s="404">
        <v>1</v>
      </c>
      <c r="D213" s="425">
        <v>1</v>
      </c>
      <c r="E213" s="405">
        <v>10623</v>
      </c>
      <c r="F213" s="558">
        <f t="shared" si="12"/>
        <v>127476</v>
      </c>
      <c r="G213" s="558"/>
      <c r="H213" s="558"/>
      <c r="I213" s="558"/>
      <c r="J213" s="558"/>
      <c r="K213" s="558"/>
      <c r="L213" s="558"/>
      <c r="M213" s="558"/>
      <c r="N213" s="559">
        <v>0</v>
      </c>
      <c r="O213" s="560"/>
      <c r="P213" s="560"/>
      <c r="Q213" s="560"/>
      <c r="R213" s="560"/>
      <c r="S213" s="560"/>
      <c r="T213" s="560"/>
      <c r="U213" s="561"/>
      <c r="V213" s="562">
        <f t="shared" si="15"/>
        <v>1770.5</v>
      </c>
      <c r="W213" s="562"/>
      <c r="X213" s="562"/>
      <c r="Y213" s="562"/>
      <c r="Z213" s="562"/>
      <c r="AA213" s="562"/>
      <c r="AB213" s="562"/>
      <c r="AC213" s="562"/>
      <c r="AD213" s="562">
        <f t="shared" si="13"/>
        <v>17705</v>
      </c>
      <c r="AE213" s="562"/>
      <c r="AF213" s="562"/>
      <c r="AG213" s="562"/>
      <c r="AH213" s="562"/>
      <c r="AI213" s="562"/>
      <c r="AJ213" s="562"/>
      <c r="AK213" s="562"/>
      <c r="AL213" s="559">
        <v>0</v>
      </c>
      <c r="AM213" s="560"/>
      <c r="AN213" s="560"/>
      <c r="AO213" s="560"/>
      <c r="AP213" s="560"/>
      <c r="AQ213" s="560"/>
      <c r="AR213" s="560"/>
      <c r="AS213" s="561"/>
      <c r="AT213" s="562"/>
      <c r="AU213" s="562"/>
      <c r="AV213" s="562"/>
      <c r="AW213" s="562"/>
      <c r="AX213" s="562"/>
      <c r="AY213" s="562"/>
      <c r="AZ213" s="562"/>
      <c r="BA213" s="562"/>
      <c r="BB213" s="562"/>
      <c r="BC213" s="562"/>
      <c r="BD213" s="562"/>
      <c r="BE213" s="562"/>
      <c r="BF213" s="562"/>
      <c r="BG213" s="562"/>
      <c r="BH213" s="562"/>
      <c r="BI213" s="562"/>
      <c r="BJ213" s="562"/>
      <c r="BK213" s="558">
        <f t="shared" si="14"/>
        <v>146951.5</v>
      </c>
      <c r="BL213" s="558"/>
      <c r="BM213" s="558"/>
      <c r="BN213" s="558"/>
      <c r="BO213" s="558"/>
      <c r="BP213" s="558"/>
      <c r="BQ213" s="558"/>
      <c r="BR213" s="558"/>
      <c r="BS213" s="558"/>
      <c r="BT213" s="563"/>
    </row>
    <row r="214" spans="1:72" s="2" customFormat="1" ht="18" customHeight="1" x14ac:dyDescent="0.2">
      <c r="A214" s="422" t="s">
        <v>1921</v>
      </c>
      <c r="B214" s="422" t="s">
        <v>1752</v>
      </c>
      <c r="C214" s="404">
        <v>1</v>
      </c>
      <c r="D214" s="425">
        <v>1</v>
      </c>
      <c r="E214" s="405">
        <v>10623</v>
      </c>
      <c r="F214" s="558">
        <f t="shared" si="12"/>
        <v>127476</v>
      </c>
      <c r="G214" s="558"/>
      <c r="H214" s="558"/>
      <c r="I214" s="558"/>
      <c r="J214" s="558"/>
      <c r="K214" s="558"/>
      <c r="L214" s="558"/>
      <c r="M214" s="558"/>
      <c r="N214" s="559">
        <v>0</v>
      </c>
      <c r="O214" s="560"/>
      <c r="P214" s="560"/>
      <c r="Q214" s="560"/>
      <c r="R214" s="560"/>
      <c r="S214" s="560"/>
      <c r="T214" s="560"/>
      <c r="U214" s="561"/>
      <c r="V214" s="562">
        <f t="shared" si="15"/>
        <v>1770.5</v>
      </c>
      <c r="W214" s="562"/>
      <c r="X214" s="562"/>
      <c r="Y214" s="562"/>
      <c r="Z214" s="562"/>
      <c r="AA214" s="562"/>
      <c r="AB214" s="562"/>
      <c r="AC214" s="562"/>
      <c r="AD214" s="562">
        <f t="shared" si="13"/>
        <v>17705</v>
      </c>
      <c r="AE214" s="562"/>
      <c r="AF214" s="562"/>
      <c r="AG214" s="562"/>
      <c r="AH214" s="562"/>
      <c r="AI214" s="562"/>
      <c r="AJ214" s="562"/>
      <c r="AK214" s="562"/>
      <c r="AL214" s="559">
        <v>0</v>
      </c>
      <c r="AM214" s="560"/>
      <c r="AN214" s="560"/>
      <c r="AO214" s="560"/>
      <c r="AP214" s="560"/>
      <c r="AQ214" s="560"/>
      <c r="AR214" s="560"/>
      <c r="AS214" s="561"/>
      <c r="AT214" s="562"/>
      <c r="AU214" s="562"/>
      <c r="AV214" s="562"/>
      <c r="AW214" s="562"/>
      <c r="AX214" s="562"/>
      <c r="AY214" s="562"/>
      <c r="AZ214" s="562"/>
      <c r="BA214" s="562"/>
      <c r="BB214" s="562"/>
      <c r="BC214" s="562"/>
      <c r="BD214" s="562"/>
      <c r="BE214" s="562"/>
      <c r="BF214" s="562"/>
      <c r="BG214" s="562"/>
      <c r="BH214" s="562"/>
      <c r="BI214" s="562"/>
      <c r="BJ214" s="562"/>
      <c r="BK214" s="558">
        <f t="shared" si="14"/>
        <v>146951.5</v>
      </c>
      <c r="BL214" s="558"/>
      <c r="BM214" s="558"/>
      <c r="BN214" s="558"/>
      <c r="BO214" s="558"/>
      <c r="BP214" s="558"/>
      <c r="BQ214" s="558"/>
      <c r="BR214" s="558"/>
      <c r="BS214" s="558"/>
      <c r="BT214" s="563"/>
    </row>
    <row r="215" spans="1:72" s="2" customFormat="1" ht="18" customHeight="1" x14ac:dyDescent="0.2">
      <c r="A215" s="422" t="s">
        <v>1970</v>
      </c>
      <c r="B215" s="422" t="s">
        <v>1782</v>
      </c>
      <c r="C215" s="404">
        <v>1</v>
      </c>
      <c r="D215" s="425">
        <v>147</v>
      </c>
      <c r="E215" s="405">
        <v>1581720</v>
      </c>
      <c r="F215" s="558">
        <f t="shared" si="12"/>
        <v>18980640</v>
      </c>
      <c r="G215" s="558"/>
      <c r="H215" s="558"/>
      <c r="I215" s="558"/>
      <c r="J215" s="558"/>
      <c r="K215" s="558"/>
      <c r="L215" s="558"/>
      <c r="M215" s="558"/>
      <c r="N215" s="559">
        <v>0</v>
      </c>
      <c r="O215" s="560"/>
      <c r="P215" s="560"/>
      <c r="Q215" s="560"/>
      <c r="R215" s="560"/>
      <c r="S215" s="560"/>
      <c r="T215" s="560"/>
      <c r="U215" s="561"/>
      <c r="V215" s="562">
        <f t="shared" si="15"/>
        <v>263620</v>
      </c>
      <c r="W215" s="562"/>
      <c r="X215" s="562"/>
      <c r="Y215" s="562"/>
      <c r="Z215" s="562"/>
      <c r="AA215" s="562"/>
      <c r="AB215" s="562"/>
      <c r="AC215" s="562"/>
      <c r="AD215" s="562">
        <f t="shared" si="13"/>
        <v>2636200</v>
      </c>
      <c r="AE215" s="562"/>
      <c r="AF215" s="562"/>
      <c r="AG215" s="562"/>
      <c r="AH215" s="562"/>
      <c r="AI215" s="562"/>
      <c r="AJ215" s="562"/>
      <c r="AK215" s="562"/>
      <c r="AL215" s="559">
        <v>0</v>
      </c>
      <c r="AM215" s="560"/>
      <c r="AN215" s="560"/>
      <c r="AO215" s="560"/>
      <c r="AP215" s="560"/>
      <c r="AQ215" s="560"/>
      <c r="AR215" s="560"/>
      <c r="AS215" s="561"/>
      <c r="AT215" s="562"/>
      <c r="AU215" s="562"/>
      <c r="AV215" s="562"/>
      <c r="AW215" s="562"/>
      <c r="AX215" s="562"/>
      <c r="AY215" s="562"/>
      <c r="AZ215" s="562"/>
      <c r="BA215" s="562"/>
      <c r="BB215" s="562"/>
      <c r="BC215" s="562"/>
      <c r="BD215" s="562"/>
      <c r="BE215" s="562"/>
      <c r="BF215" s="562"/>
      <c r="BG215" s="562"/>
      <c r="BH215" s="562"/>
      <c r="BI215" s="562"/>
      <c r="BJ215" s="562"/>
      <c r="BK215" s="558">
        <f t="shared" si="14"/>
        <v>21880460</v>
      </c>
      <c r="BL215" s="558"/>
      <c r="BM215" s="558"/>
      <c r="BN215" s="558"/>
      <c r="BO215" s="558"/>
      <c r="BP215" s="558"/>
      <c r="BQ215" s="558"/>
      <c r="BR215" s="558"/>
      <c r="BS215" s="558"/>
      <c r="BT215" s="563"/>
    </row>
    <row r="216" spans="1:72" s="2" customFormat="1" ht="18" customHeight="1" x14ac:dyDescent="0.2">
      <c r="A216" s="422" t="s">
        <v>1971</v>
      </c>
      <c r="B216" s="422" t="s">
        <v>1752</v>
      </c>
      <c r="C216" s="404">
        <v>1</v>
      </c>
      <c r="D216" s="425">
        <v>1</v>
      </c>
      <c r="E216" s="405">
        <v>10760</v>
      </c>
      <c r="F216" s="558">
        <f t="shared" si="12"/>
        <v>129120</v>
      </c>
      <c r="G216" s="558"/>
      <c r="H216" s="558"/>
      <c r="I216" s="558"/>
      <c r="J216" s="558"/>
      <c r="K216" s="558"/>
      <c r="L216" s="558"/>
      <c r="M216" s="558"/>
      <c r="N216" s="559">
        <v>0</v>
      </c>
      <c r="O216" s="560"/>
      <c r="P216" s="560"/>
      <c r="Q216" s="560"/>
      <c r="R216" s="560"/>
      <c r="S216" s="560"/>
      <c r="T216" s="560"/>
      <c r="U216" s="561"/>
      <c r="V216" s="562">
        <f t="shared" si="15"/>
        <v>1793.3333333333335</v>
      </c>
      <c r="W216" s="562"/>
      <c r="X216" s="562"/>
      <c r="Y216" s="562"/>
      <c r="Z216" s="562"/>
      <c r="AA216" s="562"/>
      <c r="AB216" s="562"/>
      <c r="AC216" s="562"/>
      <c r="AD216" s="562">
        <f t="shared" si="13"/>
        <v>17933.333333333336</v>
      </c>
      <c r="AE216" s="562"/>
      <c r="AF216" s="562"/>
      <c r="AG216" s="562"/>
      <c r="AH216" s="562"/>
      <c r="AI216" s="562"/>
      <c r="AJ216" s="562"/>
      <c r="AK216" s="562"/>
      <c r="AL216" s="559">
        <v>0</v>
      </c>
      <c r="AM216" s="560"/>
      <c r="AN216" s="560"/>
      <c r="AO216" s="560"/>
      <c r="AP216" s="560"/>
      <c r="AQ216" s="560"/>
      <c r="AR216" s="560"/>
      <c r="AS216" s="561"/>
      <c r="AT216" s="562"/>
      <c r="AU216" s="562"/>
      <c r="AV216" s="562"/>
      <c r="AW216" s="562"/>
      <c r="AX216" s="562"/>
      <c r="AY216" s="562"/>
      <c r="AZ216" s="562"/>
      <c r="BA216" s="562"/>
      <c r="BB216" s="562"/>
      <c r="BC216" s="562"/>
      <c r="BD216" s="562"/>
      <c r="BE216" s="562"/>
      <c r="BF216" s="562"/>
      <c r="BG216" s="562"/>
      <c r="BH216" s="562"/>
      <c r="BI216" s="562"/>
      <c r="BJ216" s="562"/>
      <c r="BK216" s="558">
        <f t="shared" si="14"/>
        <v>148846.66666666666</v>
      </c>
      <c r="BL216" s="558"/>
      <c r="BM216" s="558"/>
      <c r="BN216" s="558"/>
      <c r="BO216" s="558"/>
      <c r="BP216" s="558"/>
      <c r="BQ216" s="558"/>
      <c r="BR216" s="558"/>
      <c r="BS216" s="558"/>
      <c r="BT216" s="563"/>
    </row>
    <row r="217" spans="1:72" s="2" customFormat="1" ht="12.75" x14ac:dyDescent="0.2">
      <c r="A217" s="422" t="s">
        <v>1972</v>
      </c>
      <c r="B217" s="422" t="s">
        <v>1778</v>
      </c>
      <c r="C217" s="404">
        <v>1</v>
      </c>
      <c r="D217" s="425">
        <v>1</v>
      </c>
      <c r="E217" s="405">
        <v>11000</v>
      </c>
      <c r="F217" s="558">
        <f t="shared" si="12"/>
        <v>132000</v>
      </c>
      <c r="G217" s="558"/>
      <c r="H217" s="558"/>
      <c r="I217" s="558"/>
      <c r="J217" s="558"/>
      <c r="K217" s="558"/>
      <c r="L217" s="558"/>
      <c r="M217" s="558"/>
      <c r="N217" s="559">
        <v>0</v>
      </c>
      <c r="O217" s="560"/>
      <c r="P217" s="560"/>
      <c r="Q217" s="560"/>
      <c r="R217" s="560"/>
      <c r="S217" s="560"/>
      <c r="T217" s="560"/>
      <c r="U217" s="561"/>
      <c r="V217" s="562">
        <f t="shared" si="15"/>
        <v>1833.3333333333335</v>
      </c>
      <c r="W217" s="562"/>
      <c r="X217" s="562"/>
      <c r="Y217" s="562"/>
      <c r="Z217" s="562"/>
      <c r="AA217" s="562"/>
      <c r="AB217" s="562"/>
      <c r="AC217" s="562"/>
      <c r="AD217" s="562">
        <f t="shared" si="13"/>
        <v>18333.333333333336</v>
      </c>
      <c r="AE217" s="562"/>
      <c r="AF217" s="562"/>
      <c r="AG217" s="562"/>
      <c r="AH217" s="562"/>
      <c r="AI217" s="562"/>
      <c r="AJ217" s="562"/>
      <c r="AK217" s="562"/>
      <c r="AL217" s="559">
        <v>0</v>
      </c>
      <c r="AM217" s="560"/>
      <c r="AN217" s="560"/>
      <c r="AO217" s="560"/>
      <c r="AP217" s="560"/>
      <c r="AQ217" s="560"/>
      <c r="AR217" s="560"/>
      <c r="AS217" s="561"/>
      <c r="AT217" s="562"/>
      <c r="AU217" s="562"/>
      <c r="AV217" s="562"/>
      <c r="AW217" s="562"/>
      <c r="AX217" s="562"/>
      <c r="AY217" s="562"/>
      <c r="AZ217" s="562"/>
      <c r="BA217" s="562"/>
      <c r="BB217" s="562"/>
      <c r="BC217" s="562"/>
      <c r="BD217" s="562"/>
      <c r="BE217" s="562"/>
      <c r="BF217" s="562"/>
      <c r="BG217" s="562"/>
      <c r="BH217" s="562"/>
      <c r="BI217" s="562"/>
      <c r="BJ217" s="562"/>
      <c r="BK217" s="558">
        <f t="shared" si="14"/>
        <v>152166.66666666669</v>
      </c>
      <c r="BL217" s="558"/>
      <c r="BM217" s="558"/>
      <c r="BN217" s="558"/>
      <c r="BO217" s="558"/>
      <c r="BP217" s="558"/>
      <c r="BQ217" s="558"/>
      <c r="BR217" s="558"/>
      <c r="BS217" s="558"/>
      <c r="BT217" s="563"/>
    </row>
    <row r="218" spans="1:72" s="2" customFormat="1" ht="18" customHeight="1" x14ac:dyDescent="0.2">
      <c r="A218" s="422" t="s">
        <v>1972</v>
      </c>
      <c r="B218" s="422" t="s">
        <v>2017</v>
      </c>
      <c r="C218" s="404">
        <v>1</v>
      </c>
      <c r="D218" s="425">
        <v>1</v>
      </c>
      <c r="E218" s="405">
        <v>11000</v>
      </c>
      <c r="F218" s="558">
        <f t="shared" si="12"/>
        <v>132000</v>
      </c>
      <c r="G218" s="558"/>
      <c r="H218" s="558"/>
      <c r="I218" s="558"/>
      <c r="J218" s="558"/>
      <c r="K218" s="558"/>
      <c r="L218" s="558"/>
      <c r="M218" s="558"/>
      <c r="N218" s="559">
        <v>0</v>
      </c>
      <c r="O218" s="560"/>
      <c r="P218" s="560"/>
      <c r="Q218" s="560"/>
      <c r="R218" s="560"/>
      <c r="S218" s="560"/>
      <c r="T218" s="560"/>
      <c r="U218" s="561"/>
      <c r="V218" s="562">
        <f t="shared" si="15"/>
        <v>1833.3333333333335</v>
      </c>
      <c r="W218" s="562"/>
      <c r="X218" s="562"/>
      <c r="Y218" s="562"/>
      <c r="Z218" s="562"/>
      <c r="AA218" s="562"/>
      <c r="AB218" s="562"/>
      <c r="AC218" s="562"/>
      <c r="AD218" s="562">
        <f t="shared" si="13"/>
        <v>18333.333333333336</v>
      </c>
      <c r="AE218" s="562"/>
      <c r="AF218" s="562"/>
      <c r="AG218" s="562"/>
      <c r="AH218" s="562"/>
      <c r="AI218" s="562"/>
      <c r="AJ218" s="562"/>
      <c r="AK218" s="562"/>
      <c r="AL218" s="559">
        <v>0</v>
      </c>
      <c r="AM218" s="560"/>
      <c r="AN218" s="560"/>
      <c r="AO218" s="560"/>
      <c r="AP218" s="560"/>
      <c r="AQ218" s="560"/>
      <c r="AR218" s="560"/>
      <c r="AS218" s="561"/>
      <c r="AT218" s="562"/>
      <c r="AU218" s="562"/>
      <c r="AV218" s="562"/>
      <c r="AW218" s="562"/>
      <c r="AX218" s="562"/>
      <c r="AY218" s="562"/>
      <c r="AZ218" s="562"/>
      <c r="BA218" s="562"/>
      <c r="BB218" s="562"/>
      <c r="BC218" s="562"/>
      <c r="BD218" s="562"/>
      <c r="BE218" s="562"/>
      <c r="BF218" s="562"/>
      <c r="BG218" s="562"/>
      <c r="BH218" s="562"/>
      <c r="BI218" s="562"/>
      <c r="BJ218" s="562"/>
      <c r="BK218" s="558">
        <f t="shared" si="14"/>
        <v>152166.66666666669</v>
      </c>
      <c r="BL218" s="558"/>
      <c r="BM218" s="558"/>
      <c r="BN218" s="558"/>
      <c r="BO218" s="558"/>
      <c r="BP218" s="558"/>
      <c r="BQ218" s="558"/>
      <c r="BR218" s="558"/>
      <c r="BS218" s="558"/>
      <c r="BT218" s="563"/>
    </row>
    <row r="219" spans="1:72" s="2" customFormat="1" ht="12.75" x14ac:dyDescent="0.2">
      <c r="A219" s="422" t="s">
        <v>1972</v>
      </c>
      <c r="B219" s="422" t="s">
        <v>1747</v>
      </c>
      <c r="C219" s="404">
        <v>1</v>
      </c>
      <c r="D219" s="425">
        <v>1</v>
      </c>
      <c r="E219" s="405">
        <v>11000</v>
      </c>
      <c r="F219" s="558">
        <f t="shared" si="12"/>
        <v>132000</v>
      </c>
      <c r="G219" s="558"/>
      <c r="H219" s="558"/>
      <c r="I219" s="558"/>
      <c r="J219" s="558"/>
      <c r="K219" s="558"/>
      <c r="L219" s="558"/>
      <c r="M219" s="558"/>
      <c r="N219" s="559">
        <v>0</v>
      </c>
      <c r="O219" s="560"/>
      <c r="P219" s="560"/>
      <c r="Q219" s="560"/>
      <c r="R219" s="560"/>
      <c r="S219" s="560"/>
      <c r="T219" s="560"/>
      <c r="U219" s="561"/>
      <c r="V219" s="562">
        <f t="shared" si="15"/>
        <v>1833.3333333333335</v>
      </c>
      <c r="W219" s="562"/>
      <c r="X219" s="562"/>
      <c r="Y219" s="562"/>
      <c r="Z219" s="562"/>
      <c r="AA219" s="562"/>
      <c r="AB219" s="562"/>
      <c r="AC219" s="562"/>
      <c r="AD219" s="562">
        <f t="shared" si="13"/>
        <v>18333.333333333336</v>
      </c>
      <c r="AE219" s="562"/>
      <c r="AF219" s="562"/>
      <c r="AG219" s="562"/>
      <c r="AH219" s="562"/>
      <c r="AI219" s="562"/>
      <c r="AJ219" s="562"/>
      <c r="AK219" s="562"/>
      <c r="AL219" s="559">
        <v>0</v>
      </c>
      <c r="AM219" s="560"/>
      <c r="AN219" s="560"/>
      <c r="AO219" s="560"/>
      <c r="AP219" s="560"/>
      <c r="AQ219" s="560"/>
      <c r="AR219" s="560"/>
      <c r="AS219" s="561"/>
      <c r="AT219" s="562"/>
      <c r="AU219" s="562"/>
      <c r="AV219" s="562"/>
      <c r="AW219" s="562"/>
      <c r="AX219" s="562"/>
      <c r="AY219" s="562"/>
      <c r="AZ219" s="562"/>
      <c r="BA219" s="562"/>
      <c r="BB219" s="562"/>
      <c r="BC219" s="562"/>
      <c r="BD219" s="562"/>
      <c r="BE219" s="562"/>
      <c r="BF219" s="562"/>
      <c r="BG219" s="562"/>
      <c r="BH219" s="562"/>
      <c r="BI219" s="562"/>
      <c r="BJ219" s="562"/>
      <c r="BK219" s="558">
        <f t="shared" si="14"/>
        <v>152166.66666666669</v>
      </c>
      <c r="BL219" s="558"/>
      <c r="BM219" s="558"/>
      <c r="BN219" s="558"/>
      <c r="BO219" s="558"/>
      <c r="BP219" s="558"/>
      <c r="BQ219" s="558"/>
      <c r="BR219" s="558"/>
      <c r="BS219" s="558"/>
      <c r="BT219" s="563"/>
    </row>
    <row r="220" spans="1:72" s="2" customFormat="1" ht="12.75" x14ac:dyDescent="0.2">
      <c r="A220" s="422" t="s">
        <v>1973</v>
      </c>
      <c r="B220" s="422" t="s">
        <v>1791</v>
      </c>
      <c r="C220" s="404">
        <v>1</v>
      </c>
      <c r="D220" s="425">
        <v>5</v>
      </c>
      <c r="E220" s="405">
        <v>55000</v>
      </c>
      <c r="F220" s="558">
        <f t="shared" si="12"/>
        <v>660000</v>
      </c>
      <c r="G220" s="558"/>
      <c r="H220" s="558"/>
      <c r="I220" s="558"/>
      <c r="J220" s="558"/>
      <c r="K220" s="558"/>
      <c r="L220" s="558"/>
      <c r="M220" s="558"/>
      <c r="N220" s="559">
        <v>0</v>
      </c>
      <c r="O220" s="560"/>
      <c r="P220" s="560"/>
      <c r="Q220" s="560"/>
      <c r="R220" s="560"/>
      <c r="S220" s="560"/>
      <c r="T220" s="560"/>
      <c r="U220" s="561"/>
      <c r="V220" s="562">
        <f t="shared" si="15"/>
        <v>9166.6666666666661</v>
      </c>
      <c r="W220" s="562"/>
      <c r="X220" s="562"/>
      <c r="Y220" s="562"/>
      <c r="Z220" s="562"/>
      <c r="AA220" s="562"/>
      <c r="AB220" s="562"/>
      <c r="AC220" s="562"/>
      <c r="AD220" s="562">
        <f t="shared" si="13"/>
        <v>91666.666666666657</v>
      </c>
      <c r="AE220" s="562"/>
      <c r="AF220" s="562"/>
      <c r="AG220" s="562"/>
      <c r="AH220" s="562"/>
      <c r="AI220" s="562"/>
      <c r="AJ220" s="562"/>
      <c r="AK220" s="562"/>
      <c r="AL220" s="559">
        <v>0</v>
      </c>
      <c r="AM220" s="560"/>
      <c r="AN220" s="560"/>
      <c r="AO220" s="560"/>
      <c r="AP220" s="560"/>
      <c r="AQ220" s="560"/>
      <c r="AR220" s="560"/>
      <c r="AS220" s="561"/>
      <c r="AT220" s="562"/>
      <c r="AU220" s="562"/>
      <c r="AV220" s="562"/>
      <c r="AW220" s="562"/>
      <c r="AX220" s="562"/>
      <c r="AY220" s="562"/>
      <c r="AZ220" s="562"/>
      <c r="BA220" s="562"/>
      <c r="BB220" s="562"/>
      <c r="BC220" s="562"/>
      <c r="BD220" s="562"/>
      <c r="BE220" s="562"/>
      <c r="BF220" s="562"/>
      <c r="BG220" s="562"/>
      <c r="BH220" s="562"/>
      <c r="BI220" s="562"/>
      <c r="BJ220" s="562"/>
      <c r="BK220" s="558">
        <f t="shared" si="14"/>
        <v>760833.33333333326</v>
      </c>
      <c r="BL220" s="558"/>
      <c r="BM220" s="558"/>
      <c r="BN220" s="558"/>
      <c r="BO220" s="558"/>
      <c r="BP220" s="558"/>
      <c r="BQ220" s="558"/>
      <c r="BR220" s="558"/>
      <c r="BS220" s="558"/>
      <c r="BT220" s="563"/>
    </row>
    <row r="221" spans="1:72" s="2" customFormat="1" ht="12.75" x14ac:dyDescent="0.2">
      <c r="A221" s="422" t="s">
        <v>1973</v>
      </c>
      <c r="B221" s="422" t="s">
        <v>1778</v>
      </c>
      <c r="C221" s="404">
        <v>1</v>
      </c>
      <c r="D221" s="425">
        <v>1</v>
      </c>
      <c r="E221" s="405">
        <v>11000</v>
      </c>
      <c r="F221" s="558">
        <f t="shared" si="12"/>
        <v>132000</v>
      </c>
      <c r="G221" s="558"/>
      <c r="H221" s="558"/>
      <c r="I221" s="558"/>
      <c r="J221" s="558"/>
      <c r="K221" s="558"/>
      <c r="L221" s="558"/>
      <c r="M221" s="558"/>
      <c r="N221" s="559">
        <v>0</v>
      </c>
      <c r="O221" s="560"/>
      <c r="P221" s="560"/>
      <c r="Q221" s="560"/>
      <c r="R221" s="560"/>
      <c r="S221" s="560"/>
      <c r="T221" s="560"/>
      <c r="U221" s="561"/>
      <c r="V221" s="562">
        <f t="shared" si="15"/>
        <v>1833.3333333333335</v>
      </c>
      <c r="W221" s="562"/>
      <c r="X221" s="562"/>
      <c r="Y221" s="562"/>
      <c r="Z221" s="562"/>
      <c r="AA221" s="562"/>
      <c r="AB221" s="562"/>
      <c r="AC221" s="562"/>
      <c r="AD221" s="562">
        <f t="shared" si="13"/>
        <v>18333.333333333336</v>
      </c>
      <c r="AE221" s="562"/>
      <c r="AF221" s="562"/>
      <c r="AG221" s="562"/>
      <c r="AH221" s="562"/>
      <c r="AI221" s="562"/>
      <c r="AJ221" s="562"/>
      <c r="AK221" s="562"/>
      <c r="AL221" s="559">
        <v>0</v>
      </c>
      <c r="AM221" s="560"/>
      <c r="AN221" s="560"/>
      <c r="AO221" s="560"/>
      <c r="AP221" s="560"/>
      <c r="AQ221" s="560"/>
      <c r="AR221" s="560"/>
      <c r="AS221" s="561"/>
      <c r="AT221" s="562"/>
      <c r="AU221" s="562"/>
      <c r="AV221" s="562"/>
      <c r="AW221" s="562"/>
      <c r="AX221" s="562"/>
      <c r="AY221" s="562"/>
      <c r="AZ221" s="562"/>
      <c r="BA221" s="562"/>
      <c r="BB221" s="562"/>
      <c r="BC221" s="562"/>
      <c r="BD221" s="562"/>
      <c r="BE221" s="562"/>
      <c r="BF221" s="562"/>
      <c r="BG221" s="562"/>
      <c r="BH221" s="562"/>
      <c r="BI221" s="562"/>
      <c r="BJ221" s="562"/>
      <c r="BK221" s="558">
        <f t="shared" si="14"/>
        <v>152166.66666666669</v>
      </c>
      <c r="BL221" s="558"/>
      <c r="BM221" s="558"/>
      <c r="BN221" s="558"/>
      <c r="BO221" s="558"/>
      <c r="BP221" s="558"/>
      <c r="BQ221" s="558"/>
      <c r="BR221" s="558"/>
      <c r="BS221" s="558"/>
      <c r="BT221" s="563"/>
    </row>
    <row r="222" spans="1:72" s="2" customFormat="1" ht="18" customHeight="1" x14ac:dyDescent="0.2">
      <c r="A222" s="422" t="s">
        <v>1974</v>
      </c>
      <c r="B222" s="422" t="s">
        <v>1760</v>
      </c>
      <c r="C222" s="404">
        <v>1</v>
      </c>
      <c r="D222" s="425">
        <v>1</v>
      </c>
      <c r="E222" s="405">
        <v>11000</v>
      </c>
      <c r="F222" s="558">
        <f t="shared" si="12"/>
        <v>132000</v>
      </c>
      <c r="G222" s="558"/>
      <c r="H222" s="558"/>
      <c r="I222" s="558"/>
      <c r="J222" s="558"/>
      <c r="K222" s="558"/>
      <c r="L222" s="558"/>
      <c r="M222" s="558"/>
      <c r="N222" s="559">
        <v>0</v>
      </c>
      <c r="O222" s="560"/>
      <c r="P222" s="560"/>
      <c r="Q222" s="560"/>
      <c r="R222" s="560"/>
      <c r="S222" s="560"/>
      <c r="T222" s="560"/>
      <c r="U222" s="561"/>
      <c r="V222" s="562">
        <f t="shared" si="15"/>
        <v>1833.3333333333335</v>
      </c>
      <c r="W222" s="562"/>
      <c r="X222" s="562"/>
      <c r="Y222" s="562"/>
      <c r="Z222" s="562"/>
      <c r="AA222" s="562"/>
      <c r="AB222" s="562"/>
      <c r="AC222" s="562"/>
      <c r="AD222" s="562">
        <f t="shared" si="13"/>
        <v>18333.333333333336</v>
      </c>
      <c r="AE222" s="562"/>
      <c r="AF222" s="562"/>
      <c r="AG222" s="562"/>
      <c r="AH222" s="562"/>
      <c r="AI222" s="562"/>
      <c r="AJ222" s="562"/>
      <c r="AK222" s="562"/>
      <c r="AL222" s="559">
        <v>0</v>
      </c>
      <c r="AM222" s="560"/>
      <c r="AN222" s="560"/>
      <c r="AO222" s="560"/>
      <c r="AP222" s="560"/>
      <c r="AQ222" s="560"/>
      <c r="AR222" s="560"/>
      <c r="AS222" s="561"/>
      <c r="AT222" s="562"/>
      <c r="AU222" s="562"/>
      <c r="AV222" s="562"/>
      <c r="AW222" s="562"/>
      <c r="AX222" s="562"/>
      <c r="AY222" s="562"/>
      <c r="AZ222" s="562"/>
      <c r="BA222" s="562"/>
      <c r="BB222" s="562"/>
      <c r="BC222" s="562"/>
      <c r="BD222" s="562"/>
      <c r="BE222" s="562"/>
      <c r="BF222" s="562"/>
      <c r="BG222" s="562"/>
      <c r="BH222" s="562"/>
      <c r="BI222" s="562"/>
      <c r="BJ222" s="562"/>
      <c r="BK222" s="558">
        <f t="shared" si="14"/>
        <v>152166.66666666669</v>
      </c>
      <c r="BL222" s="558"/>
      <c r="BM222" s="558"/>
      <c r="BN222" s="558"/>
      <c r="BO222" s="558"/>
      <c r="BP222" s="558"/>
      <c r="BQ222" s="558"/>
      <c r="BR222" s="558"/>
      <c r="BS222" s="558"/>
      <c r="BT222" s="563"/>
    </row>
    <row r="223" spans="1:72" s="2" customFormat="1" ht="12.75" x14ac:dyDescent="0.2">
      <c r="A223" s="422" t="s">
        <v>1964</v>
      </c>
      <c r="B223" s="422" t="s">
        <v>1750</v>
      </c>
      <c r="C223" s="404">
        <v>1</v>
      </c>
      <c r="D223" s="425">
        <v>1</v>
      </c>
      <c r="E223" s="405">
        <v>11000</v>
      </c>
      <c r="F223" s="558">
        <f t="shared" si="12"/>
        <v>132000</v>
      </c>
      <c r="G223" s="558"/>
      <c r="H223" s="558"/>
      <c r="I223" s="558"/>
      <c r="J223" s="558"/>
      <c r="K223" s="558"/>
      <c r="L223" s="558"/>
      <c r="M223" s="558"/>
      <c r="N223" s="559">
        <v>0</v>
      </c>
      <c r="O223" s="560"/>
      <c r="P223" s="560"/>
      <c r="Q223" s="560"/>
      <c r="R223" s="560"/>
      <c r="S223" s="560"/>
      <c r="T223" s="560"/>
      <c r="U223" s="561"/>
      <c r="V223" s="562">
        <f t="shared" si="15"/>
        <v>1833.3333333333335</v>
      </c>
      <c r="W223" s="562"/>
      <c r="X223" s="562"/>
      <c r="Y223" s="562"/>
      <c r="Z223" s="562"/>
      <c r="AA223" s="562"/>
      <c r="AB223" s="562"/>
      <c r="AC223" s="562"/>
      <c r="AD223" s="562">
        <f t="shared" si="13"/>
        <v>18333.333333333336</v>
      </c>
      <c r="AE223" s="562"/>
      <c r="AF223" s="562"/>
      <c r="AG223" s="562"/>
      <c r="AH223" s="562"/>
      <c r="AI223" s="562"/>
      <c r="AJ223" s="562"/>
      <c r="AK223" s="562"/>
      <c r="AL223" s="559">
        <v>0</v>
      </c>
      <c r="AM223" s="560"/>
      <c r="AN223" s="560"/>
      <c r="AO223" s="560"/>
      <c r="AP223" s="560"/>
      <c r="AQ223" s="560"/>
      <c r="AR223" s="560"/>
      <c r="AS223" s="561"/>
      <c r="AT223" s="562"/>
      <c r="AU223" s="562"/>
      <c r="AV223" s="562"/>
      <c r="AW223" s="562"/>
      <c r="AX223" s="562"/>
      <c r="AY223" s="562"/>
      <c r="AZ223" s="562"/>
      <c r="BA223" s="562"/>
      <c r="BB223" s="562"/>
      <c r="BC223" s="562"/>
      <c r="BD223" s="562"/>
      <c r="BE223" s="562"/>
      <c r="BF223" s="562"/>
      <c r="BG223" s="562"/>
      <c r="BH223" s="562"/>
      <c r="BI223" s="562"/>
      <c r="BJ223" s="562"/>
      <c r="BK223" s="558">
        <f t="shared" si="14"/>
        <v>152166.66666666669</v>
      </c>
      <c r="BL223" s="558"/>
      <c r="BM223" s="558"/>
      <c r="BN223" s="558"/>
      <c r="BO223" s="558"/>
      <c r="BP223" s="558"/>
      <c r="BQ223" s="558"/>
      <c r="BR223" s="558"/>
      <c r="BS223" s="558"/>
      <c r="BT223" s="563"/>
    </row>
    <row r="224" spans="1:72" s="2" customFormat="1" ht="18" customHeight="1" x14ac:dyDescent="0.2">
      <c r="A224" s="422" t="s">
        <v>1975</v>
      </c>
      <c r="B224" s="422" t="s">
        <v>1790</v>
      </c>
      <c r="C224" s="404">
        <v>1</v>
      </c>
      <c r="D224" s="425">
        <v>1</v>
      </c>
      <c r="E224" s="405">
        <v>11000</v>
      </c>
      <c r="F224" s="558">
        <f t="shared" si="12"/>
        <v>132000</v>
      </c>
      <c r="G224" s="558"/>
      <c r="H224" s="558"/>
      <c r="I224" s="558"/>
      <c r="J224" s="558"/>
      <c r="K224" s="558"/>
      <c r="L224" s="558"/>
      <c r="M224" s="558"/>
      <c r="N224" s="559">
        <v>0</v>
      </c>
      <c r="O224" s="560"/>
      <c r="P224" s="560"/>
      <c r="Q224" s="560"/>
      <c r="R224" s="560"/>
      <c r="S224" s="560"/>
      <c r="T224" s="560"/>
      <c r="U224" s="561"/>
      <c r="V224" s="562">
        <f t="shared" si="15"/>
        <v>1833.3333333333335</v>
      </c>
      <c r="W224" s="562"/>
      <c r="X224" s="562"/>
      <c r="Y224" s="562"/>
      <c r="Z224" s="562"/>
      <c r="AA224" s="562"/>
      <c r="AB224" s="562"/>
      <c r="AC224" s="562"/>
      <c r="AD224" s="562">
        <f t="shared" si="13"/>
        <v>18333.333333333336</v>
      </c>
      <c r="AE224" s="562"/>
      <c r="AF224" s="562"/>
      <c r="AG224" s="562"/>
      <c r="AH224" s="562"/>
      <c r="AI224" s="562"/>
      <c r="AJ224" s="562"/>
      <c r="AK224" s="562"/>
      <c r="AL224" s="559">
        <v>0</v>
      </c>
      <c r="AM224" s="560"/>
      <c r="AN224" s="560"/>
      <c r="AO224" s="560"/>
      <c r="AP224" s="560"/>
      <c r="AQ224" s="560"/>
      <c r="AR224" s="560"/>
      <c r="AS224" s="561"/>
      <c r="AT224" s="562"/>
      <c r="AU224" s="562"/>
      <c r="AV224" s="562"/>
      <c r="AW224" s="562"/>
      <c r="AX224" s="562"/>
      <c r="AY224" s="562"/>
      <c r="AZ224" s="562"/>
      <c r="BA224" s="562"/>
      <c r="BB224" s="562"/>
      <c r="BC224" s="562"/>
      <c r="BD224" s="562"/>
      <c r="BE224" s="562"/>
      <c r="BF224" s="562"/>
      <c r="BG224" s="562"/>
      <c r="BH224" s="562"/>
      <c r="BI224" s="562"/>
      <c r="BJ224" s="562"/>
      <c r="BK224" s="558">
        <f t="shared" si="14"/>
        <v>152166.66666666669</v>
      </c>
      <c r="BL224" s="558"/>
      <c r="BM224" s="558"/>
      <c r="BN224" s="558"/>
      <c r="BO224" s="558"/>
      <c r="BP224" s="558"/>
      <c r="BQ224" s="558"/>
      <c r="BR224" s="558"/>
      <c r="BS224" s="558"/>
      <c r="BT224" s="563"/>
    </row>
    <row r="225" spans="1:72" s="2" customFormat="1" ht="18" customHeight="1" x14ac:dyDescent="0.2">
      <c r="A225" s="422" t="s">
        <v>1976</v>
      </c>
      <c r="B225" s="422" t="s">
        <v>1790</v>
      </c>
      <c r="C225" s="404">
        <v>1</v>
      </c>
      <c r="D225" s="425">
        <v>9</v>
      </c>
      <c r="E225" s="405">
        <v>99000</v>
      </c>
      <c r="F225" s="558">
        <f t="shared" si="12"/>
        <v>1188000</v>
      </c>
      <c r="G225" s="558"/>
      <c r="H225" s="558"/>
      <c r="I225" s="558"/>
      <c r="J225" s="558"/>
      <c r="K225" s="558"/>
      <c r="L225" s="558"/>
      <c r="M225" s="558"/>
      <c r="N225" s="559">
        <v>0</v>
      </c>
      <c r="O225" s="560"/>
      <c r="P225" s="560"/>
      <c r="Q225" s="560"/>
      <c r="R225" s="560"/>
      <c r="S225" s="560"/>
      <c r="T225" s="560"/>
      <c r="U225" s="561"/>
      <c r="V225" s="562">
        <f t="shared" si="15"/>
        <v>16500</v>
      </c>
      <c r="W225" s="562"/>
      <c r="X225" s="562"/>
      <c r="Y225" s="562"/>
      <c r="Z225" s="562"/>
      <c r="AA225" s="562"/>
      <c r="AB225" s="562"/>
      <c r="AC225" s="562"/>
      <c r="AD225" s="562">
        <f t="shared" si="13"/>
        <v>165000</v>
      </c>
      <c r="AE225" s="562"/>
      <c r="AF225" s="562"/>
      <c r="AG225" s="562"/>
      <c r="AH225" s="562"/>
      <c r="AI225" s="562"/>
      <c r="AJ225" s="562"/>
      <c r="AK225" s="562"/>
      <c r="AL225" s="559">
        <v>0</v>
      </c>
      <c r="AM225" s="560"/>
      <c r="AN225" s="560"/>
      <c r="AO225" s="560"/>
      <c r="AP225" s="560"/>
      <c r="AQ225" s="560"/>
      <c r="AR225" s="560"/>
      <c r="AS225" s="561"/>
      <c r="AT225" s="562"/>
      <c r="AU225" s="562"/>
      <c r="AV225" s="562"/>
      <c r="AW225" s="562"/>
      <c r="AX225" s="562"/>
      <c r="AY225" s="562"/>
      <c r="AZ225" s="562"/>
      <c r="BA225" s="562"/>
      <c r="BB225" s="562"/>
      <c r="BC225" s="562"/>
      <c r="BD225" s="562"/>
      <c r="BE225" s="562"/>
      <c r="BF225" s="562"/>
      <c r="BG225" s="562"/>
      <c r="BH225" s="562"/>
      <c r="BI225" s="562"/>
      <c r="BJ225" s="562"/>
      <c r="BK225" s="558">
        <f t="shared" si="14"/>
        <v>1369500</v>
      </c>
      <c r="BL225" s="558"/>
      <c r="BM225" s="558"/>
      <c r="BN225" s="558"/>
      <c r="BO225" s="558"/>
      <c r="BP225" s="558"/>
      <c r="BQ225" s="558"/>
      <c r="BR225" s="558"/>
      <c r="BS225" s="558"/>
      <c r="BT225" s="563"/>
    </row>
    <row r="226" spans="1:72" s="2" customFormat="1" ht="18" customHeight="1" x14ac:dyDescent="0.2">
      <c r="A226" s="422" t="s">
        <v>1977</v>
      </c>
      <c r="B226" s="422" t="s">
        <v>2016</v>
      </c>
      <c r="C226" s="404">
        <v>1</v>
      </c>
      <c r="D226" s="425">
        <v>2</v>
      </c>
      <c r="E226" s="405">
        <v>22000</v>
      </c>
      <c r="F226" s="558">
        <f t="shared" si="12"/>
        <v>264000</v>
      </c>
      <c r="G226" s="558"/>
      <c r="H226" s="558"/>
      <c r="I226" s="558"/>
      <c r="J226" s="558"/>
      <c r="K226" s="558"/>
      <c r="L226" s="558"/>
      <c r="M226" s="558"/>
      <c r="N226" s="559">
        <v>0</v>
      </c>
      <c r="O226" s="560"/>
      <c r="P226" s="560"/>
      <c r="Q226" s="560"/>
      <c r="R226" s="560"/>
      <c r="S226" s="560"/>
      <c r="T226" s="560"/>
      <c r="U226" s="561"/>
      <c r="V226" s="562">
        <f t="shared" si="15"/>
        <v>3666.666666666667</v>
      </c>
      <c r="W226" s="562"/>
      <c r="X226" s="562"/>
      <c r="Y226" s="562"/>
      <c r="Z226" s="562"/>
      <c r="AA226" s="562"/>
      <c r="AB226" s="562"/>
      <c r="AC226" s="562"/>
      <c r="AD226" s="562">
        <f t="shared" si="13"/>
        <v>36666.666666666672</v>
      </c>
      <c r="AE226" s="562"/>
      <c r="AF226" s="562"/>
      <c r="AG226" s="562"/>
      <c r="AH226" s="562"/>
      <c r="AI226" s="562"/>
      <c r="AJ226" s="562"/>
      <c r="AK226" s="562"/>
      <c r="AL226" s="559">
        <v>0</v>
      </c>
      <c r="AM226" s="560"/>
      <c r="AN226" s="560"/>
      <c r="AO226" s="560"/>
      <c r="AP226" s="560"/>
      <c r="AQ226" s="560"/>
      <c r="AR226" s="560"/>
      <c r="AS226" s="561"/>
      <c r="AT226" s="562"/>
      <c r="AU226" s="562"/>
      <c r="AV226" s="562"/>
      <c r="AW226" s="562"/>
      <c r="AX226" s="562"/>
      <c r="AY226" s="562"/>
      <c r="AZ226" s="562"/>
      <c r="BA226" s="562"/>
      <c r="BB226" s="562"/>
      <c r="BC226" s="562"/>
      <c r="BD226" s="562"/>
      <c r="BE226" s="562"/>
      <c r="BF226" s="562"/>
      <c r="BG226" s="562"/>
      <c r="BH226" s="562"/>
      <c r="BI226" s="562"/>
      <c r="BJ226" s="562"/>
      <c r="BK226" s="558">
        <f t="shared" si="14"/>
        <v>304333.33333333337</v>
      </c>
      <c r="BL226" s="558"/>
      <c r="BM226" s="558"/>
      <c r="BN226" s="558"/>
      <c r="BO226" s="558"/>
      <c r="BP226" s="558"/>
      <c r="BQ226" s="558"/>
      <c r="BR226" s="558"/>
      <c r="BS226" s="558"/>
      <c r="BT226" s="563"/>
    </row>
    <row r="227" spans="1:72" s="2" customFormat="1" ht="12.75" x14ac:dyDescent="0.2">
      <c r="A227" s="422" t="s">
        <v>1978</v>
      </c>
      <c r="B227" s="422" t="s">
        <v>1782</v>
      </c>
      <c r="C227" s="404">
        <v>1</v>
      </c>
      <c r="D227" s="425">
        <v>1</v>
      </c>
      <c r="E227" s="405">
        <v>11265</v>
      </c>
      <c r="F227" s="558">
        <f t="shared" si="12"/>
        <v>135180</v>
      </c>
      <c r="G227" s="558"/>
      <c r="H227" s="558"/>
      <c r="I227" s="558"/>
      <c r="J227" s="558"/>
      <c r="K227" s="558"/>
      <c r="L227" s="558"/>
      <c r="M227" s="558"/>
      <c r="N227" s="559">
        <v>0</v>
      </c>
      <c r="O227" s="560"/>
      <c r="P227" s="560"/>
      <c r="Q227" s="560"/>
      <c r="R227" s="560"/>
      <c r="S227" s="560"/>
      <c r="T227" s="560"/>
      <c r="U227" s="561"/>
      <c r="V227" s="562">
        <f t="shared" si="15"/>
        <v>1877.5</v>
      </c>
      <c r="W227" s="562"/>
      <c r="X227" s="562"/>
      <c r="Y227" s="562"/>
      <c r="Z227" s="562"/>
      <c r="AA227" s="562"/>
      <c r="AB227" s="562"/>
      <c r="AC227" s="562"/>
      <c r="AD227" s="562">
        <f t="shared" si="13"/>
        <v>18775</v>
      </c>
      <c r="AE227" s="562"/>
      <c r="AF227" s="562"/>
      <c r="AG227" s="562"/>
      <c r="AH227" s="562"/>
      <c r="AI227" s="562"/>
      <c r="AJ227" s="562"/>
      <c r="AK227" s="562"/>
      <c r="AL227" s="559">
        <v>0</v>
      </c>
      <c r="AM227" s="560"/>
      <c r="AN227" s="560"/>
      <c r="AO227" s="560"/>
      <c r="AP227" s="560"/>
      <c r="AQ227" s="560"/>
      <c r="AR227" s="560"/>
      <c r="AS227" s="561"/>
      <c r="AT227" s="562"/>
      <c r="AU227" s="562"/>
      <c r="AV227" s="562"/>
      <c r="AW227" s="562"/>
      <c r="AX227" s="562"/>
      <c r="AY227" s="562"/>
      <c r="AZ227" s="562"/>
      <c r="BA227" s="562"/>
      <c r="BB227" s="562"/>
      <c r="BC227" s="562"/>
      <c r="BD227" s="562"/>
      <c r="BE227" s="562"/>
      <c r="BF227" s="562"/>
      <c r="BG227" s="562"/>
      <c r="BH227" s="562"/>
      <c r="BI227" s="562"/>
      <c r="BJ227" s="562"/>
      <c r="BK227" s="558">
        <f t="shared" si="14"/>
        <v>155832.5</v>
      </c>
      <c r="BL227" s="558"/>
      <c r="BM227" s="558"/>
      <c r="BN227" s="558"/>
      <c r="BO227" s="558"/>
      <c r="BP227" s="558"/>
      <c r="BQ227" s="558"/>
      <c r="BR227" s="558"/>
      <c r="BS227" s="558"/>
      <c r="BT227" s="563"/>
    </row>
    <row r="228" spans="1:72" s="2" customFormat="1" ht="18" customHeight="1" x14ac:dyDescent="0.2">
      <c r="A228" s="422" t="s">
        <v>1979</v>
      </c>
      <c r="B228" s="422" t="s">
        <v>1786</v>
      </c>
      <c r="C228" s="404">
        <v>1</v>
      </c>
      <c r="D228" s="425">
        <v>1</v>
      </c>
      <c r="E228" s="405">
        <v>11592</v>
      </c>
      <c r="F228" s="558">
        <f t="shared" si="12"/>
        <v>139104</v>
      </c>
      <c r="G228" s="558"/>
      <c r="H228" s="558"/>
      <c r="I228" s="558"/>
      <c r="J228" s="558"/>
      <c r="K228" s="558"/>
      <c r="L228" s="558"/>
      <c r="M228" s="558"/>
      <c r="N228" s="559">
        <v>0</v>
      </c>
      <c r="O228" s="560"/>
      <c r="P228" s="560"/>
      <c r="Q228" s="560"/>
      <c r="R228" s="560"/>
      <c r="S228" s="560"/>
      <c r="T228" s="560"/>
      <c r="U228" s="561"/>
      <c r="V228" s="562">
        <f t="shared" si="15"/>
        <v>1932</v>
      </c>
      <c r="W228" s="562"/>
      <c r="X228" s="562"/>
      <c r="Y228" s="562"/>
      <c r="Z228" s="562"/>
      <c r="AA228" s="562"/>
      <c r="AB228" s="562"/>
      <c r="AC228" s="562"/>
      <c r="AD228" s="562">
        <f t="shared" si="13"/>
        <v>19320</v>
      </c>
      <c r="AE228" s="562"/>
      <c r="AF228" s="562"/>
      <c r="AG228" s="562"/>
      <c r="AH228" s="562"/>
      <c r="AI228" s="562"/>
      <c r="AJ228" s="562"/>
      <c r="AK228" s="562"/>
      <c r="AL228" s="559">
        <v>0</v>
      </c>
      <c r="AM228" s="560"/>
      <c r="AN228" s="560"/>
      <c r="AO228" s="560"/>
      <c r="AP228" s="560"/>
      <c r="AQ228" s="560"/>
      <c r="AR228" s="560"/>
      <c r="AS228" s="561"/>
      <c r="AT228" s="562"/>
      <c r="AU228" s="562"/>
      <c r="AV228" s="562"/>
      <c r="AW228" s="562"/>
      <c r="AX228" s="562"/>
      <c r="AY228" s="562"/>
      <c r="AZ228" s="562"/>
      <c r="BA228" s="562"/>
      <c r="BB228" s="562"/>
      <c r="BC228" s="562"/>
      <c r="BD228" s="562"/>
      <c r="BE228" s="562"/>
      <c r="BF228" s="562"/>
      <c r="BG228" s="562"/>
      <c r="BH228" s="562"/>
      <c r="BI228" s="562"/>
      <c r="BJ228" s="562"/>
      <c r="BK228" s="558">
        <f t="shared" si="14"/>
        <v>160356</v>
      </c>
      <c r="BL228" s="558"/>
      <c r="BM228" s="558"/>
      <c r="BN228" s="558"/>
      <c r="BO228" s="558"/>
      <c r="BP228" s="558"/>
      <c r="BQ228" s="558"/>
      <c r="BR228" s="558"/>
      <c r="BS228" s="558"/>
      <c r="BT228" s="563"/>
    </row>
    <row r="229" spans="1:72" s="2" customFormat="1" ht="18" customHeight="1" x14ac:dyDescent="0.2">
      <c r="A229" s="422" t="s">
        <v>1959</v>
      </c>
      <c r="B229" s="422" t="s">
        <v>1768</v>
      </c>
      <c r="C229" s="404">
        <v>1</v>
      </c>
      <c r="D229" s="425">
        <v>1</v>
      </c>
      <c r="E229" s="405">
        <v>11592</v>
      </c>
      <c r="F229" s="558">
        <f t="shared" si="12"/>
        <v>139104</v>
      </c>
      <c r="G229" s="558"/>
      <c r="H229" s="558"/>
      <c r="I229" s="558"/>
      <c r="J229" s="558"/>
      <c r="K229" s="558"/>
      <c r="L229" s="558"/>
      <c r="M229" s="558"/>
      <c r="N229" s="559"/>
      <c r="O229" s="560"/>
      <c r="P229" s="560"/>
      <c r="Q229" s="560"/>
      <c r="R229" s="560"/>
      <c r="S229" s="560"/>
      <c r="T229" s="560"/>
      <c r="U229" s="561"/>
      <c r="V229" s="562">
        <f t="shared" si="15"/>
        <v>1932</v>
      </c>
      <c r="W229" s="562"/>
      <c r="X229" s="562"/>
      <c r="Y229" s="562"/>
      <c r="Z229" s="562"/>
      <c r="AA229" s="562"/>
      <c r="AB229" s="562"/>
      <c r="AC229" s="562"/>
      <c r="AD229" s="562">
        <f t="shared" si="13"/>
        <v>19320</v>
      </c>
      <c r="AE229" s="562"/>
      <c r="AF229" s="562"/>
      <c r="AG229" s="562"/>
      <c r="AH229" s="562"/>
      <c r="AI229" s="562"/>
      <c r="AJ229" s="562"/>
      <c r="AK229" s="562"/>
      <c r="AL229" s="559"/>
      <c r="AM229" s="560"/>
      <c r="AN229" s="560"/>
      <c r="AO229" s="560"/>
      <c r="AP229" s="560"/>
      <c r="AQ229" s="560"/>
      <c r="AR229" s="560"/>
      <c r="AS229" s="561"/>
      <c r="AT229" s="562"/>
      <c r="AU229" s="562"/>
      <c r="AV229" s="562"/>
      <c r="AW229" s="562"/>
      <c r="AX229" s="562"/>
      <c r="AY229" s="562"/>
      <c r="AZ229" s="562"/>
      <c r="BA229" s="562"/>
      <c r="BB229" s="562"/>
      <c r="BC229" s="562"/>
      <c r="BD229" s="562"/>
      <c r="BE229" s="562"/>
      <c r="BF229" s="562"/>
      <c r="BG229" s="562"/>
      <c r="BH229" s="562"/>
      <c r="BI229" s="562"/>
      <c r="BJ229" s="562"/>
      <c r="BK229" s="558">
        <f t="shared" si="14"/>
        <v>160356</v>
      </c>
      <c r="BL229" s="558"/>
      <c r="BM229" s="558"/>
      <c r="BN229" s="558"/>
      <c r="BO229" s="558"/>
      <c r="BP229" s="558"/>
      <c r="BQ229" s="558"/>
      <c r="BR229" s="558"/>
      <c r="BS229" s="558"/>
      <c r="BT229" s="563"/>
    </row>
    <row r="230" spans="1:72" s="2" customFormat="1" ht="18" customHeight="1" x14ac:dyDescent="0.2">
      <c r="A230" s="422" t="s">
        <v>1980</v>
      </c>
      <c r="B230" s="422" t="s">
        <v>1763</v>
      </c>
      <c r="C230" s="404">
        <v>1</v>
      </c>
      <c r="D230" s="425">
        <v>1</v>
      </c>
      <c r="E230" s="405">
        <v>11592</v>
      </c>
      <c r="F230" s="558">
        <f t="shared" si="12"/>
        <v>139104</v>
      </c>
      <c r="G230" s="558"/>
      <c r="H230" s="558"/>
      <c r="I230" s="558"/>
      <c r="J230" s="558"/>
      <c r="K230" s="558"/>
      <c r="L230" s="558"/>
      <c r="M230" s="558"/>
      <c r="N230" s="559"/>
      <c r="O230" s="560"/>
      <c r="P230" s="560"/>
      <c r="Q230" s="560"/>
      <c r="R230" s="560"/>
      <c r="S230" s="560"/>
      <c r="T230" s="560"/>
      <c r="U230" s="561"/>
      <c r="V230" s="562">
        <f t="shared" si="15"/>
        <v>1932</v>
      </c>
      <c r="W230" s="562"/>
      <c r="X230" s="562"/>
      <c r="Y230" s="562"/>
      <c r="Z230" s="562"/>
      <c r="AA230" s="562"/>
      <c r="AB230" s="562"/>
      <c r="AC230" s="562"/>
      <c r="AD230" s="562">
        <f t="shared" si="13"/>
        <v>19320</v>
      </c>
      <c r="AE230" s="562"/>
      <c r="AF230" s="562"/>
      <c r="AG230" s="562"/>
      <c r="AH230" s="562"/>
      <c r="AI230" s="562"/>
      <c r="AJ230" s="562"/>
      <c r="AK230" s="562"/>
      <c r="AL230" s="559"/>
      <c r="AM230" s="560"/>
      <c r="AN230" s="560"/>
      <c r="AO230" s="560"/>
      <c r="AP230" s="560"/>
      <c r="AQ230" s="560"/>
      <c r="AR230" s="560"/>
      <c r="AS230" s="561"/>
      <c r="AT230" s="562"/>
      <c r="AU230" s="562"/>
      <c r="AV230" s="562"/>
      <c r="AW230" s="562"/>
      <c r="AX230" s="562"/>
      <c r="AY230" s="562"/>
      <c r="AZ230" s="562"/>
      <c r="BA230" s="562"/>
      <c r="BB230" s="562"/>
      <c r="BC230" s="562"/>
      <c r="BD230" s="562"/>
      <c r="BE230" s="562"/>
      <c r="BF230" s="562"/>
      <c r="BG230" s="562"/>
      <c r="BH230" s="562"/>
      <c r="BI230" s="562"/>
      <c r="BJ230" s="562"/>
      <c r="BK230" s="558">
        <f t="shared" si="14"/>
        <v>160356</v>
      </c>
      <c r="BL230" s="558"/>
      <c r="BM230" s="558"/>
      <c r="BN230" s="558"/>
      <c r="BO230" s="558"/>
      <c r="BP230" s="558"/>
      <c r="BQ230" s="558"/>
      <c r="BR230" s="558"/>
      <c r="BS230" s="558"/>
      <c r="BT230" s="563"/>
    </row>
    <row r="231" spans="1:72" s="2" customFormat="1" ht="12.75" x14ac:dyDescent="0.2">
      <c r="A231" s="422" t="s">
        <v>1981</v>
      </c>
      <c r="B231" s="422" t="s">
        <v>1755</v>
      </c>
      <c r="C231" s="404">
        <v>1</v>
      </c>
      <c r="D231" s="425">
        <v>1</v>
      </c>
      <c r="E231" s="405">
        <v>11592</v>
      </c>
      <c r="F231" s="558">
        <f t="shared" si="12"/>
        <v>139104</v>
      </c>
      <c r="G231" s="558"/>
      <c r="H231" s="558"/>
      <c r="I231" s="558"/>
      <c r="J231" s="558"/>
      <c r="K231" s="558"/>
      <c r="L231" s="558"/>
      <c r="M231" s="558"/>
      <c r="N231" s="559"/>
      <c r="O231" s="560"/>
      <c r="P231" s="560"/>
      <c r="Q231" s="560"/>
      <c r="R231" s="560"/>
      <c r="S231" s="560"/>
      <c r="T231" s="560"/>
      <c r="U231" s="561"/>
      <c r="V231" s="562">
        <f t="shared" si="15"/>
        <v>1932</v>
      </c>
      <c r="W231" s="562"/>
      <c r="X231" s="562"/>
      <c r="Y231" s="562"/>
      <c r="Z231" s="562"/>
      <c r="AA231" s="562"/>
      <c r="AB231" s="562"/>
      <c r="AC231" s="562"/>
      <c r="AD231" s="562">
        <f t="shared" si="13"/>
        <v>19320</v>
      </c>
      <c r="AE231" s="562"/>
      <c r="AF231" s="562"/>
      <c r="AG231" s="562"/>
      <c r="AH231" s="562"/>
      <c r="AI231" s="562"/>
      <c r="AJ231" s="562"/>
      <c r="AK231" s="562"/>
      <c r="AL231" s="559"/>
      <c r="AM231" s="560"/>
      <c r="AN231" s="560"/>
      <c r="AO231" s="560"/>
      <c r="AP231" s="560"/>
      <c r="AQ231" s="560"/>
      <c r="AR231" s="560"/>
      <c r="AS231" s="561"/>
      <c r="AT231" s="562"/>
      <c r="AU231" s="562"/>
      <c r="AV231" s="562"/>
      <c r="AW231" s="562"/>
      <c r="AX231" s="562"/>
      <c r="AY231" s="562"/>
      <c r="AZ231" s="562"/>
      <c r="BA231" s="562"/>
      <c r="BB231" s="562"/>
      <c r="BC231" s="562"/>
      <c r="BD231" s="562"/>
      <c r="BE231" s="562"/>
      <c r="BF231" s="562"/>
      <c r="BG231" s="562"/>
      <c r="BH231" s="562"/>
      <c r="BI231" s="562"/>
      <c r="BJ231" s="562"/>
      <c r="BK231" s="558">
        <f t="shared" si="14"/>
        <v>160356</v>
      </c>
      <c r="BL231" s="558"/>
      <c r="BM231" s="558"/>
      <c r="BN231" s="558"/>
      <c r="BO231" s="558"/>
      <c r="BP231" s="558"/>
      <c r="BQ231" s="558"/>
      <c r="BR231" s="558"/>
      <c r="BS231" s="558"/>
      <c r="BT231" s="563"/>
    </row>
    <row r="232" spans="1:72" s="2" customFormat="1" ht="18" customHeight="1" x14ac:dyDescent="0.2">
      <c r="A232" s="422" t="s">
        <v>1982</v>
      </c>
      <c r="B232" s="422" t="s">
        <v>1793</v>
      </c>
      <c r="C232" s="404">
        <v>1</v>
      </c>
      <c r="D232" s="425">
        <v>1</v>
      </c>
      <c r="E232" s="405">
        <v>11592</v>
      </c>
      <c r="F232" s="558">
        <f t="shared" si="12"/>
        <v>139104</v>
      </c>
      <c r="G232" s="558"/>
      <c r="H232" s="558"/>
      <c r="I232" s="558"/>
      <c r="J232" s="558"/>
      <c r="K232" s="558"/>
      <c r="L232" s="558"/>
      <c r="M232" s="558"/>
      <c r="N232" s="559"/>
      <c r="O232" s="560"/>
      <c r="P232" s="560"/>
      <c r="Q232" s="560"/>
      <c r="R232" s="560"/>
      <c r="S232" s="560"/>
      <c r="T232" s="560"/>
      <c r="U232" s="561"/>
      <c r="V232" s="562">
        <f t="shared" si="15"/>
        <v>1932</v>
      </c>
      <c r="W232" s="562"/>
      <c r="X232" s="562"/>
      <c r="Y232" s="562"/>
      <c r="Z232" s="562"/>
      <c r="AA232" s="562"/>
      <c r="AB232" s="562"/>
      <c r="AC232" s="562"/>
      <c r="AD232" s="562">
        <f t="shared" si="13"/>
        <v>19320</v>
      </c>
      <c r="AE232" s="562"/>
      <c r="AF232" s="562"/>
      <c r="AG232" s="562"/>
      <c r="AH232" s="562"/>
      <c r="AI232" s="562"/>
      <c r="AJ232" s="562"/>
      <c r="AK232" s="562"/>
      <c r="AL232" s="559"/>
      <c r="AM232" s="560"/>
      <c r="AN232" s="560"/>
      <c r="AO232" s="560"/>
      <c r="AP232" s="560"/>
      <c r="AQ232" s="560"/>
      <c r="AR232" s="560"/>
      <c r="AS232" s="561"/>
      <c r="AT232" s="562"/>
      <c r="AU232" s="562"/>
      <c r="AV232" s="562"/>
      <c r="AW232" s="562"/>
      <c r="AX232" s="562"/>
      <c r="AY232" s="562"/>
      <c r="AZ232" s="562"/>
      <c r="BA232" s="562"/>
      <c r="BB232" s="562"/>
      <c r="BC232" s="562"/>
      <c r="BD232" s="562"/>
      <c r="BE232" s="562"/>
      <c r="BF232" s="562"/>
      <c r="BG232" s="562"/>
      <c r="BH232" s="562"/>
      <c r="BI232" s="562"/>
      <c r="BJ232" s="562"/>
      <c r="BK232" s="558">
        <f t="shared" si="14"/>
        <v>160356</v>
      </c>
      <c r="BL232" s="558"/>
      <c r="BM232" s="558"/>
      <c r="BN232" s="558"/>
      <c r="BO232" s="558"/>
      <c r="BP232" s="558"/>
      <c r="BQ232" s="558"/>
      <c r="BR232" s="558"/>
      <c r="BS232" s="558"/>
      <c r="BT232" s="563"/>
    </row>
    <row r="233" spans="1:72" s="2" customFormat="1" ht="18" customHeight="1" x14ac:dyDescent="0.2">
      <c r="A233" s="422" t="s">
        <v>1983</v>
      </c>
      <c r="B233" s="422" t="s">
        <v>1782</v>
      </c>
      <c r="C233" s="404">
        <v>1</v>
      </c>
      <c r="D233" s="425">
        <v>3</v>
      </c>
      <c r="E233" s="405">
        <v>35490</v>
      </c>
      <c r="F233" s="558">
        <f t="shared" si="12"/>
        <v>425880</v>
      </c>
      <c r="G233" s="558"/>
      <c r="H233" s="558"/>
      <c r="I233" s="558"/>
      <c r="J233" s="558"/>
      <c r="K233" s="558"/>
      <c r="L233" s="558"/>
      <c r="M233" s="558"/>
      <c r="N233" s="559"/>
      <c r="O233" s="560"/>
      <c r="P233" s="560"/>
      <c r="Q233" s="560"/>
      <c r="R233" s="560"/>
      <c r="S233" s="560"/>
      <c r="T233" s="560"/>
      <c r="U233" s="561"/>
      <c r="V233" s="562">
        <f t="shared" si="15"/>
        <v>5915</v>
      </c>
      <c r="W233" s="562"/>
      <c r="X233" s="562"/>
      <c r="Y233" s="562"/>
      <c r="Z233" s="562"/>
      <c r="AA233" s="562"/>
      <c r="AB233" s="562"/>
      <c r="AC233" s="562"/>
      <c r="AD233" s="562">
        <f t="shared" si="13"/>
        <v>59150</v>
      </c>
      <c r="AE233" s="562"/>
      <c r="AF233" s="562"/>
      <c r="AG233" s="562"/>
      <c r="AH233" s="562"/>
      <c r="AI233" s="562"/>
      <c r="AJ233" s="562"/>
      <c r="AK233" s="562"/>
      <c r="AL233" s="559"/>
      <c r="AM233" s="560"/>
      <c r="AN233" s="560"/>
      <c r="AO233" s="560"/>
      <c r="AP233" s="560"/>
      <c r="AQ233" s="560"/>
      <c r="AR233" s="560"/>
      <c r="AS233" s="561"/>
      <c r="AT233" s="562"/>
      <c r="AU233" s="562"/>
      <c r="AV233" s="562"/>
      <c r="AW233" s="562"/>
      <c r="AX233" s="562"/>
      <c r="AY233" s="562"/>
      <c r="AZ233" s="562"/>
      <c r="BA233" s="562"/>
      <c r="BB233" s="562"/>
      <c r="BC233" s="562"/>
      <c r="BD233" s="562"/>
      <c r="BE233" s="562"/>
      <c r="BF233" s="562"/>
      <c r="BG233" s="562"/>
      <c r="BH233" s="562"/>
      <c r="BI233" s="562"/>
      <c r="BJ233" s="562"/>
      <c r="BK233" s="558">
        <f t="shared" si="14"/>
        <v>490945</v>
      </c>
      <c r="BL233" s="558"/>
      <c r="BM233" s="558"/>
      <c r="BN233" s="558"/>
      <c r="BO233" s="558"/>
      <c r="BP233" s="558"/>
      <c r="BQ233" s="558"/>
      <c r="BR233" s="558"/>
      <c r="BS233" s="558"/>
      <c r="BT233" s="563"/>
    </row>
    <row r="234" spans="1:72" s="2" customFormat="1" ht="12.75" x14ac:dyDescent="0.2">
      <c r="A234" s="422" t="s">
        <v>1984</v>
      </c>
      <c r="B234" s="422" t="s">
        <v>1790</v>
      </c>
      <c r="C234" s="404">
        <v>1</v>
      </c>
      <c r="D234" s="425">
        <v>1</v>
      </c>
      <c r="E234" s="405">
        <v>11830</v>
      </c>
      <c r="F234" s="558">
        <f t="shared" si="12"/>
        <v>141960</v>
      </c>
      <c r="G234" s="558"/>
      <c r="H234" s="558"/>
      <c r="I234" s="558"/>
      <c r="J234" s="558"/>
      <c r="K234" s="558"/>
      <c r="L234" s="558"/>
      <c r="M234" s="558"/>
      <c r="N234" s="559"/>
      <c r="O234" s="560"/>
      <c r="P234" s="560"/>
      <c r="Q234" s="560"/>
      <c r="R234" s="560"/>
      <c r="S234" s="560"/>
      <c r="T234" s="560"/>
      <c r="U234" s="561"/>
      <c r="V234" s="562">
        <f t="shared" si="15"/>
        <v>1971.6666666666665</v>
      </c>
      <c r="W234" s="562"/>
      <c r="X234" s="562"/>
      <c r="Y234" s="562"/>
      <c r="Z234" s="562"/>
      <c r="AA234" s="562"/>
      <c r="AB234" s="562"/>
      <c r="AC234" s="562"/>
      <c r="AD234" s="562">
        <f t="shared" si="13"/>
        <v>19716.666666666664</v>
      </c>
      <c r="AE234" s="562"/>
      <c r="AF234" s="562"/>
      <c r="AG234" s="562"/>
      <c r="AH234" s="562"/>
      <c r="AI234" s="562"/>
      <c r="AJ234" s="562"/>
      <c r="AK234" s="562"/>
      <c r="AL234" s="559"/>
      <c r="AM234" s="560"/>
      <c r="AN234" s="560"/>
      <c r="AO234" s="560"/>
      <c r="AP234" s="560"/>
      <c r="AQ234" s="560"/>
      <c r="AR234" s="560"/>
      <c r="AS234" s="561"/>
      <c r="AT234" s="562"/>
      <c r="AU234" s="562"/>
      <c r="AV234" s="562"/>
      <c r="AW234" s="562"/>
      <c r="AX234" s="562"/>
      <c r="AY234" s="562"/>
      <c r="AZ234" s="562"/>
      <c r="BA234" s="562"/>
      <c r="BB234" s="562"/>
      <c r="BC234" s="562"/>
      <c r="BD234" s="562"/>
      <c r="BE234" s="562"/>
      <c r="BF234" s="562"/>
      <c r="BG234" s="562"/>
      <c r="BH234" s="562"/>
      <c r="BI234" s="562"/>
      <c r="BJ234" s="562"/>
      <c r="BK234" s="558">
        <f t="shared" si="14"/>
        <v>163648.33333333331</v>
      </c>
      <c r="BL234" s="558"/>
      <c r="BM234" s="558"/>
      <c r="BN234" s="558"/>
      <c r="BO234" s="558"/>
      <c r="BP234" s="558"/>
      <c r="BQ234" s="558"/>
      <c r="BR234" s="558"/>
      <c r="BS234" s="558"/>
      <c r="BT234" s="563"/>
    </row>
    <row r="235" spans="1:72" s="2" customFormat="1" ht="18" customHeight="1" x14ac:dyDescent="0.2">
      <c r="A235" s="422" t="s">
        <v>1985</v>
      </c>
      <c r="B235" s="422" t="s">
        <v>1749</v>
      </c>
      <c r="C235" s="404">
        <v>1</v>
      </c>
      <c r="D235" s="425">
        <v>1</v>
      </c>
      <c r="E235" s="405">
        <v>12120</v>
      </c>
      <c r="F235" s="558">
        <f t="shared" si="12"/>
        <v>145440</v>
      </c>
      <c r="G235" s="558"/>
      <c r="H235" s="558"/>
      <c r="I235" s="558"/>
      <c r="J235" s="558"/>
      <c r="K235" s="558"/>
      <c r="L235" s="558"/>
      <c r="M235" s="558"/>
      <c r="N235" s="559"/>
      <c r="O235" s="560"/>
      <c r="P235" s="560"/>
      <c r="Q235" s="560"/>
      <c r="R235" s="560"/>
      <c r="S235" s="560"/>
      <c r="T235" s="560"/>
      <c r="U235" s="561"/>
      <c r="V235" s="562">
        <f t="shared" si="15"/>
        <v>2020</v>
      </c>
      <c r="W235" s="562"/>
      <c r="X235" s="562"/>
      <c r="Y235" s="562"/>
      <c r="Z235" s="562"/>
      <c r="AA235" s="562"/>
      <c r="AB235" s="562"/>
      <c r="AC235" s="562"/>
      <c r="AD235" s="562">
        <f t="shared" si="13"/>
        <v>20200</v>
      </c>
      <c r="AE235" s="562"/>
      <c r="AF235" s="562"/>
      <c r="AG235" s="562"/>
      <c r="AH235" s="562"/>
      <c r="AI235" s="562"/>
      <c r="AJ235" s="562"/>
      <c r="AK235" s="562"/>
      <c r="AL235" s="559"/>
      <c r="AM235" s="560"/>
      <c r="AN235" s="560"/>
      <c r="AO235" s="560"/>
      <c r="AP235" s="560"/>
      <c r="AQ235" s="560"/>
      <c r="AR235" s="560"/>
      <c r="AS235" s="561"/>
      <c r="AT235" s="562"/>
      <c r="AU235" s="562"/>
      <c r="AV235" s="562"/>
      <c r="AW235" s="562"/>
      <c r="AX235" s="562"/>
      <c r="AY235" s="562"/>
      <c r="AZ235" s="562"/>
      <c r="BA235" s="562"/>
      <c r="BB235" s="562"/>
      <c r="BC235" s="562"/>
      <c r="BD235" s="562"/>
      <c r="BE235" s="562"/>
      <c r="BF235" s="562"/>
      <c r="BG235" s="562"/>
      <c r="BH235" s="562"/>
      <c r="BI235" s="562"/>
      <c r="BJ235" s="562"/>
      <c r="BK235" s="558">
        <f t="shared" si="14"/>
        <v>167660</v>
      </c>
      <c r="BL235" s="558"/>
      <c r="BM235" s="558"/>
      <c r="BN235" s="558"/>
      <c r="BO235" s="558"/>
      <c r="BP235" s="558"/>
      <c r="BQ235" s="558"/>
      <c r="BR235" s="558"/>
      <c r="BS235" s="558"/>
      <c r="BT235" s="563"/>
    </row>
    <row r="236" spans="1:72" s="2" customFormat="1" ht="18" customHeight="1" x14ac:dyDescent="0.2">
      <c r="A236" s="422" t="s">
        <v>1985</v>
      </c>
      <c r="B236" s="422" t="s">
        <v>1786</v>
      </c>
      <c r="C236" s="404">
        <v>1</v>
      </c>
      <c r="D236" s="425">
        <v>1</v>
      </c>
      <c r="E236" s="405">
        <v>12120</v>
      </c>
      <c r="F236" s="558">
        <f t="shared" si="12"/>
        <v>145440</v>
      </c>
      <c r="G236" s="558"/>
      <c r="H236" s="558"/>
      <c r="I236" s="558"/>
      <c r="J236" s="558"/>
      <c r="K236" s="558"/>
      <c r="L236" s="558"/>
      <c r="M236" s="558"/>
      <c r="N236" s="559"/>
      <c r="O236" s="560"/>
      <c r="P236" s="560"/>
      <c r="Q236" s="560"/>
      <c r="R236" s="560"/>
      <c r="S236" s="560"/>
      <c r="T236" s="560"/>
      <c r="U236" s="561"/>
      <c r="V236" s="562">
        <f t="shared" si="15"/>
        <v>2020</v>
      </c>
      <c r="W236" s="562"/>
      <c r="X236" s="562"/>
      <c r="Y236" s="562"/>
      <c r="Z236" s="562"/>
      <c r="AA236" s="562"/>
      <c r="AB236" s="562"/>
      <c r="AC236" s="562"/>
      <c r="AD236" s="562">
        <f t="shared" si="13"/>
        <v>20200</v>
      </c>
      <c r="AE236" s="562"/>
      <c r="AF236" s="562"/>
      <c r="AG236" s="562"/>
      <c r="AH236" s="562"/>
      <c r="AI236" s="562"/>
      <c r="AJ236" s="562"/>
      <c r="AK236" s="562"/>
      <c r="AL236" s="559"/>
      <c r="AM236" s="560"/>
      <c r="AN236" s="560"/>
      <c r="AO236" s="560"/>
      <c r="AP236" s="560"/>
      <c r="AQ236" s="560"/>
      <c r="AR236" s="560"/>
      <c r="AS236" s="561"/>
      <c r="AT236" s="562"/>
      <c r="AU236" s="562"/>
      <c r="AV236" s="562"/>
      <c r="AW236" s="562"/>
      <c r="AX236" s="562"/>
      <c r="AY236" s="562"/>
      <c r="AZ236" s="562"/>
      <c r="BA236" s="562"/>
      <c r="BB236" s="562"/>
      <c r="BC236" s="562"/>
      <c r="BD236" s="562"/>
      <c r="BE236" s="562"/>
      <c r="BF236" s="562"/>
      <c r="BG236" s="562"/>
      <c r="BH236" s="562"/>
      <c r="BI236" s="562"/>
      <c r="BJ236" s="562"/>
      <c r="BK236" s="558">
        <f t="shared" si="14"/>
        <v>167660</v>
      </c>
      <c r="BL236" s="558"/>
      <c r="BM236" s="558"/>
      <c r="BN236" s="558"/>
      <c r="BO236" s="558"/>
      <c r="BP236" s="558"/>
      <c r="BQ236" s="558"/>
      <c r="BR236" s="558"/>
      <c r="BS236" s="558"/>
      <c r="BT236" s="563"/>
    </row>
    <row r="237" spans="1:72" s="2" customFormat="1" ht="18" customHeight="1" x14ac:dyDescent="0.2">
      <c r="A237" s="422" t="s">
        <v>1986</v>
      </c>
      <c r="B237" s="422" t="s">
        <v>2016</v>
      </c>
      <c r="C237" s="404">
        <v>1</v>
      </c>
      <c r="D237" s="425">
        <v>3</v>
      </c>
      <c r="E237" s="405">
        <v>36360</v>
      </c>
      <c r="F237" s="558">
        <f t="shared" si="12"/>
        <v>436320</v>
      </c>
      <c r="G237" s="558"/>
      <c r="H237" s="558"/>
      <c r="I237" s="558"/>
      <c r="J237" s="558"/>
      <c r="K237" s="558"/>
      <c r="L237" s="558"/>
      <c r="M237" s="558"/>
      <c r="N237" s="559"/>
      <c r="O237" s="560"/>
      <c r="P237" s="560"/>
      <c r="Q237" s="560"/>
      <c r="R237" s="560"/>
      <c r="S237" s="560"/>
      <c r="T237" s="560"/>
      <c r="U237" s="561"/>
      <c r="V237" s="562">
        <f t="shared" si="15"/>
        <v>6060</v>
      </c>
      <c r="W237" s="562"/>
      <c r="X237" s="562"/>
      <c r="Y237" s="562"/>
      <c r="Z237" s="562"/>
      <c r="AA237" s="562"/>
      <c r="AB237" s="562"/>
      <c r="AC237" s="562"/>
      <c r="AD237" s="562">
        <f t="shared" si="13"/>
        <v>60600</v>
      </c>
      <c r="AE237" s="562"/>
      <c r="AF237" s="562"/>
      <c r="AG237" s="562"/>
      <c r="AH237" s="562"/>
      <c r="AI237" s="562"/>
      <c r="AJ237" s="562"/>
      <c r="AK237" s="562"/>
      <c r="AL237" s="559"/>
      <c r="AM237" s="560"/>
      <c r="AN237" s="560"/>
      <c r="AO237" s="560"/>
      <c r="AP237" s="560"/>
      <c r="AQ237" s="560"/>
      <c r="AR237" s="560"/>
      <c r="AS237" s="561"/>
      <c r="AT237" s="562"/>
      <c r="AU237" s="562"/>
      <c r="AV237" s="562"/>
      <c r="AW237" s="562"/>
      <c r="AX237" s="562"/>
      <c r="AY237" s="562"/>
      <c r="AZ237" s="562"/>
      <c r="BA237" s="562"/>
      <c r="BB237" s="562"/>
      <c r="BC237" s="562"/>
      <c r="BD237" s="562"/>
      <c r="BE237" s="562"/>
      <c r="BF237" s="562"/>
      <c r="BG237" s="562"/>
      <c r="BH237" s="562"/>
      <c r="BI237" s="562"/>
      <c r="BJ237" s="562"/>
      <c r="BK237" s="558">
        <f t="shared" si="14"/>
        <v>502980</v>
      </c>
      <c r="BL237" s="558"/>
      <c r="BM237" s="558"/>
      <c r="BN237" s="558"/>
      <c r="BO237" s="558"/>
      <c r="BP237" s="558"/>
      <c r="BQ237" s="558"/>
      <c r="BR237" s="558"/>
      <c r="BS237" s="558"/>
      <c r="BT237" s="563"/>
    </row>
    <row r="238" spans="1:72" s="2" customFormat="1" ht="18" customHeight="1" x14ac:dyDescent="0.2">
      <c r="A238" s="422" t="s">
        <v>1987</v>
      </c>
      <c r="B238" s="422" t="s">
        <v>1747</v>
      </c>
      <c r="C238" s="404">
        <v>1</v>
      </c>
      <c r="D238" s="425">
        <v>3</v>
      </c>
      <c r="E238" s="405">
        <v>37551</v>
      </c>
      <c r="F238" s="558">
        <f t="shared" si="12"/>
        <v>450612</v>
      </c>
      <c r="G238" s="558"/>
      <c r="H238" s="558"/>
      <c r="I238" s="558"/>
      <c r="J238" s="558"/>
      <c r="K238" s="558"/>
      <c r="L238" s="558"/>
      <c r="M238" s="558"/>
      <c r="N238" s="559"/>
      <c r="O238" s="560"/>
      <c r="P238" s="560"/>
      <c r="Q238" s="560"/>
      <c r="R238" s="560"/>
      <c r="S238" s="560"/>
      <c r="T238" s="560"/>
      <c r="U238" s="561"/>
      <c r="V238" s="562">
        <f t="shared" si="15"/>
        <v>6258.5</v>
      </c>
      <c r="W238" s="562"/>
      <c r="X238" s="562"/>
      <c r="Y238" s="562"/>
      <c r="Z238" s="562"/>
      <c r="AA238" s="562"/>
      <c r="AB238" s="562"/>
      <c r="AC238" s="562"/>
      <c r="AD238" s="562">
        <f t="shared" si="13"/>
        <v>62585</v>
      </c>
      <c r="AE238" s="562"/>
      <c r="AF238" s="562"/>
      <c r="AG238" s="562"/>
      <c r="AH238" s="562"/>
      <c r="AI238" s="562"/>
      <c r="AJ238" s="562"/>
      <c r="AK238" s="562"/>
      <c r="AL238" s="559"/>
      <c r="AM238" s="560"/>
      <c r="AN238" s="560"/>
      <c r="AO238" s="560"/>
      <c r="AP238" s="560"/>
      <c r="AQ238" s="560"/>
      <c r="AR238" s="560"/>
      <c r="AS238" s="561"/>
      <c r="AT238" s="562"/>
      <c r="AU238" s="562"/>
      <c r="AV238" s="562"/>
      <c r="AW238" s="562"/>
      <c r="AX238" s="562"/>
      <c r="AY238" s="562"/>
      <c r="AZ238" s="562"/>
      <c r="BA238" s="562"/>
      <c r="BB238" s="562"/>
      <c r="BC238" s="562"/>
      <c r="BD238" s="562"/>
      <c r="BE238" s="562"/>
      <c r="BF238" s="562"/>
      <c r="BG238" s="562"/>
      <c r="BH238" s="562"/>
      <c r="BI238" s="562"/>
      <c r="BJ238" s="562"/>
      <c r="BK238" s="558">
        <f t="shared" si="14"/>
        <v>519455.5</v>
      </c>
      <c r="BL238" s="558"/>
      <c r="BM238" s="558"/>
      <c r="BN238" s="558"/>
      <c r="BO238" s="558"/>
      <c r="BP238" s="558"/>
      <c r="BQ238" s="558"/>
      <c r="BR238" s="558"/>
      <c r="BS238" s="558"/>
      <c r="BT238" s="563"/>
    </row>
    <row r="239" spans="1:72" s="2" customFormat="1" ht="18" customHeight="1" x14ac:dyDescent="0.2">
      <c r="A239" s="422" t="s">
        <v>1988</v>
      </c>
      <c r="B239" s="422" t="s">
        <v>1785</v>
      </c>
      <c r="C239" s="404">
        <v>1</v>
      </c>
      <c r="D239" s="425">
        <v>3</v>
      </c>
      <c r="E239" s="405">
        <v>37551</v>
      </c>
      <c r="F239" s="558">
        <f t="shared" si="12"/>
        <v>450612</v>
      </c>
      <c r="G239" s="558"/>
      <c r="H239" s="558"/>
      <c r="I239" s="558"/>
      <c r="J239" s="558"/>
      <c r="K239" s="558"/>
      <c r="L239" s="558"/>
      <c r="M239" s="558"/>
      <c r="N239" s="559"/>
      <c r="O239" s="560"/>
      <c r="P239" s="560"/>
      <c r="Q239" s="560"/>
      <c r="R239" s="560"/>
      <c r="S239" s="560"/>
      <c r="T239" s="560"/>
      <c r="U239" s="561"/>
      <c r="V239" s="562">
        <f t="shared" si="15"/>
        <v>6258.5</v>
      </c>
      <c r="W239" s="562"/>
      <c r="X239" s="562"/>
      <c r="Y239" s="562"/>
      <c r="Z239" s="562"/>
      <c r="AA239" s="562"/>
      <c r="AB239" s="562"/>
      <c r="AC239" s="562"/>
      <c r="AD239" s="562">
        <f t="shared" si="13"/>
        <v>62585</v>
      </c>
      <c r="AE239" s="562"/>
      <c r="AF239" s="562"/>
      <c r="AG239" s="562"/>
      <c r="AH239" s="562"/>
      <c r="AI239" s="562"/>
      <c r="AJ239" s="562"/>
      <c r="AK239" s="562"/>
      <c r="AL239" s="559"/>
      <c r="AM239" s="560"/>
      <c r="AN239" s="560"/>
      <c r="AO239" s="560"/>
      <c r="AP239" s="560"/>
      <c r="AQ239" s="560"/>
      <c r="AR239" s="560"/>
      <c r="AS239" s="561"/>
      <c r="AT239" s="562"/>
      <c r="AU239" s="562"/>
      <c r="AV239" s="562"/>
      <c r="AW239" s="562"/>
      <c r="AX239" s="562"/>
      <c r="AY239" s="562"/>
      <c r="AZ239" s="562"/>
      <c r="BA239" s="562"/>
      <c r="BB239" s="562"/>
      <c r="BC239" s="562"/>
      <c r="BD239" s="562"/>
      <c r="BE239" s="562"/>
      <c r="BF239" s="562"/>
      <c r="BG239" s="562"/>
      <c r="BH239" s="562"/>
      <c r="BI239" s="562"/>
      <c r="BJ239" s="562"/>
      <c r="BK239" s="558">
        <f t="shared" si="14"/>
        <v>519455.5</v>
      </c>
      <c r="BL239" s="558"/>
      <c r="BM239" s="558"/>
      <c r="BN239" s="558"/>
      <c r="BO239" s="558"/>
      <c r="BP239" s="558"/>
      <c r="BQ239" s="558"/>
      <c r="BR239" s="558"/>
      <c r="BS239" s="558"/>
      <c r="BT239" s="563"/>
    </row>
    <row r="240" spans="1:72" s="2" customFormat="1" ht="18" customHeight="1" x14ac:dyDescent="0.2">
      <c r="A240" s="422" t="s">
        <v>1980</v>
      </c>
      <c r="B240" s="422" t="s">
        <v>1763</v>
      </c>
      <c r="C240" s="404">
        <v>1</v>
      </c>
      <c r="D240" s="425">
        <v>3</v>
      </c>
      <c r="E240" s="405">
        <v>37551</v>
      </c>
      <c r="F240" s="558">
        <f t="shared" si="12"/>
        <v>450612</v>
      </c>
      <c r="G240" s="558"/>
      <c r="H240" s="558"/>
      <c r="I240" s="558"/>
      <c r="J240" s="558"/>
      <c r="K240" s="558"/>
      <c r="L240" s="558"/>
      <c r="M240" s="558"/>
      <c r="N240" s="559"/>
      <c r="O240" s="560"/>
      <c r="P240" s="560"/>
      <c r="Q240" s="560"/>
      <c r="R240" s="560"/>
      <c r="S240" s="560"/>
      <c r="T240" s="560"/>
      <c r="U240" s="561"/>
      <c r="V240" s="562">
        <f t="shared" si="15"/>
        <v>6258.5</v>
      </c>
      <c r="W240" s="562"/>
      <c r="X240" s="562"/>
      <c r="Y240" s="562"/>
      <c r="Z240" s="562"/>
      <c r="AA240" s="562"/>
      <c r="AB240" s="562"/>
      <c r="AC240" s="562"/>
      <c r="AD240" s="562">
        <f t="shared" si="13"/>
        <v>62585</v>
      </c>
      <c r="AE240" s="562"/>
      <c r="AF240" s="562"/>
      <c r="AG240" s="562"/>
      <c r="AH240" s="562"/>
      <c r="AI240" s="562"/>
      <c r="AJ240" s="562"/>
      <c r="AK240" s="562"/>
      <c r="AL240" s="559"/>
      <c r="AM240" s="560"/>
      <c r="AN240" s="560"/>
      <c r="AO240" s="560"/>
      <c r="AP240" s="560"/>
      <c r="AQ240" s="560"/>
      <c r="AR240" s="560"/>
      <c r="AS240" s="561"/>
      <c r="AT240" s="562"/>
      <c r="AU240" s="562"/>
      <c r="AV240" s="562"/>
      <c r="AW240" s="562"/>
      <c r="AX240" s="562"/>
      <c r="AY240" s="562"/>
      <c r="AZ240" s="562"/>
      <c r="BA240" s="562"/>
      <c r="BB240" s="562"/>
      <c r="BC240" s="562"/>
      <c r="BD240" s="562"/>
      <c r="BE240" s="562"/>
      <c r="BF240" s="562"/>
      <c r="BG240" s="562"/>
      <c r="BH240" s="562"/>
      <c r="BI240" s="562"/>
      <c r="BJ240" s="562"/>
      <c r="BK240" s="558">
        <f t="shared" si="14"/>
        <v>519455.5</v>
      </c>
      <c r="BL240" s="558"/>
      <c r="BM240" s="558"/>
      <c r="BN240" s="558"/>
      <c r="BO240" s="558"/>
      <c r="BP240" s="558"/>
      <c r="BQ240" s="558"/>
      <c r="BR240" s="558"/>
      <c r="BS240" s="558"/>
      <c r="BT240" s="563"/>
    </row>
    <row r="241" spans="1:72" s="2" customFormat="1" ht="12.75" x14ac:dyDescent="0.2">
      <c r="A241" s="422" t="s">
        <v>1989</v>
      </c>
      <c r="B241" s="422" t="s">
        <v>1773</v>
      </c>
      <c r="C241" s="404">
        <v>1</v>
      </c>
      <c r="D241" s="425">
        <v>1</v>
      </c>
      <c r="E241" s="405">
        <v>12676</v>
      </c>
      <c r="F241" s="558">
        <f t="shared" si="12"/>
        <v>152112</v>
      </c>
      <c r="G241" s="558"/>
      <c r="H241" s="558"/>
      <c r="I241" s="558"/>
      <c r="J241" s="558"/>
      <c r="K241" s="558"/>
      <c r="L241" s="558"/>
      <c r="M241" s="558"/>
      <c r="N241" s="559"/>
      <c r="O241" s="560"/>
      <c r="P241" s="560"/>
      <c r="Q241" s="560"/>
      <c r="R241" s="560"/>
      <c r="S241" s="560"/>
      <c r="T241" s="560"/>
      <c r="U241" s="561"/>
      <c r="V241" s="562">
        <f t="shared" si="15"/>
        <v>2112.666666666667</v>
      </c>
      <c r="W241" s="562"/>
      <c r="X241" s="562"/>
      <c r="Y241" s="562"/>
      <c r="Z241" s="562"/>
      <c r="AA241" s="562"/>
      <c r="AB241" s="562"/>
      <c r="AC241" s="562"/>
      <c r="AD241" s="562">
        <f t="shared" si="13"/>
        <v>21126.666666666668</v>
      </c>
      <c r="AE241" s="562"/>
      <c r="AF241" s="562"/>
      <c r="AG241" s="562"/>
      <c r="AH241" s="562"/>
      <c r="AI241" s="562"/>
      <c r="AJ241" s="562"/>
      <c r="AK241" s="562"/>
      <c r="AL241" s="559"/>
      <c r="AM241" s="560"/>
      <c r="AN241" s="560"/>
      <c r="AO241" s="560"/>
      <c r="AP241" s="560"/>
      <c r="AQ241" s="560"/>
      <c r="AR241" s="560"/>
      <c r="AS241" s="561"/>
      <c r="AT241" s="562"/>
      <c r="AU241" s="562"/>
      <c r="AV241" s="562"/>
      <c r="AW241" s="562"/>
      <c r="AX241" s="562"/>
      <c r="AY241" s="562"/>
      <c r="AZ241" s="562"/>
      <c r="BA241" s="562"/>
      <c r="BB241" s="562"/>
      <c r="BC241" s="562"/>
      <c r="BD241" s="562"/>
      <c r="BE241" s="562"/>
      <c r="BF241" s="562"/>
      <c r="BG241" s="562"/>
      <c r="BH241" s="562"/>
      <c r="BI241" s="562"/>
      <c r="BJ241" s="562"/>
      <c r="BK241" s="558">
        <f t="shared" si="14"/>
        <v>175351.33333333331</v>
      </c>
      <c r="BL241" s="558"/>
      <c r="BM241" s="558"/>
      <c r="BN241" s="558"/>
      <c r="BO241" s="558"/>
      <c r="BP241" s="558"/>
      <c r="BQ241" s="558"/>
      <c r="BR241" s="558"/>
      <c r="BS241" s="558"/>
      <c r="BT241" s="563"/>
    </row>
    <row r="242" spans="1:72" s="2" customFormat="1" ht="18" customHeight="1" x14ac:dyDescent="0.2">
      <c r="A242" s="422" t="s">
        <v>1990</v>
      </c>
      <c r="B242" s="422" t="s">
        <v>1770</v>
      </c>
      <c r="C242" s="404">
        <v>1</v>
      </c>
      <c r="D242" s="425">
        <v>1</v>
      </c>
      <c r="E242" s="405">
        <v>12676</v>
      </c>
      <c r="F242" s="558">
        <f t="shared" si="12"/>
        <v>152112</v>
      </c>
      <c r="G242" s="558"/>
      <c r="H242" s="558"/>
      <c r="I242" s="558"/>
      <c r="J242" s="558"/>
      <c r="K242" s="558"/>
      <c r="L242" s="558"/>
      <c r="M242" s="558"/>
      <c r="N242" s="559"/>
      <c r="O242" s="560"/>
      <c r="P242" s="560"/>
      <c r="Q242" s="560"/>
      <c r="R242" s="560"/>
      <c r="S242" s="560"/>
      <c r="T242" s="560"/>
      <c r="U242" s="561"/>
      <c r="V242" s="562">
        <f t="shared" si="15"/>
        <v>2112.666666666667</v>
      </c>
      <c r="W242" s="562"/>
      <c r="X242" s="562"/>
      <c r="Y242" s="562"/>
      <c r="Z242" s="562"/>
      <c r="AA242" s="562"/>
      <c r="AB242" s="562"/>
      <c r="AC242" s="562"/>
      <c r="AD242" s="562">
        <f t="shared" si="13"/>
        <v>21126.666666666668</v>
      </c>
      <c r="AE242" s="562"/>
      <c r="AF242" s="562"/>
      <c r="AG242" s="562"/>
      <c r="AH242" s="562"/>
      <c r="AI242" s="562"/>
      <c r="AJ242" s="562"/>
      <c r="AK242" s="562"/>
      <c r="AL242" s="559"/>
      <c r="AM242" s="560"/>
      <c r="AN242" s="560"/>
      <c r="AO242" s="560"/>
      <c r="AP242" s="560"/>
      <c r="AQ242" s="560"/>
      <c r="AR242" s="560"/>
      <c r="AS242" s="561"/>
      <c r="AT242" s="562"/>
      <c r="AU242" s="562"/>
      <c r="AV242" s="562"/>
      <c r="AW242" s="562"/>
      <c r="AX242" s="562"/>
      <c r="AY242" s="562"/>
      <c r="AZ242" s="562"/>
      <c r="BA242" s="562"/>
      <c r="BB242" s="562"/>
      <c r="BC242" s="562"/>
      <c r="BD242" s="562"/>
      <c r="BE242" s="562"/>
      <c r="BF242" s="562"/>
      <c r="BG242" s="562"/>
      <c r="BH242" s="562"/>
      <c r="BI242" s="562"/>
      <c r="BJ242" s="562"/>
      <c r="BK242" s="558">
        <f t="shared" si="14"/>
        <v>175351.33333333331</v>
      </c>
      <c r="BL242" s="558"/>
      <c r="BM242" s="558"/>
      <c r="BN242" s="558"/>
      <c r="BO242" s="558"/>
      <c r="BP242" s="558"/>
      <c r="BQ242" s="558"/>
      <c r="BR242" s="558"/>
      <c r="BS242" s="558"/>
      <c r="BT242" s="563"/>
    </row>
    <row r="243" spans="1:72" s="2" customFormat="1" ht="18" customHeight="1" x14ac:dyDescent="0.2">
      <c r="A243" s="422" t="s">
        <v>1991</v>
      </c>
      <c r="B243" s="422" t="s">
        <v>1776</v>
      </c>
      <c r="C243" s="404">
        <v>1</v>
      </c>
      <c r="D243" s="425">
        <v>1</v>
      </c>
      <c r="E243" s="405">
        <v>12676</v>
      </c>
      <c r="F243" s="558">
        <f t="shared" si="12"/>
        <v>152112</v>
      </c>
      <c r="G243" s="558"/>
      <c r="H243" s="558"/>
      <c r="I243" s="558"/>
      <c r="J243" s="558"/>
      <c r="K243" s="558"/>
      <c r="L243" s="558"/>
      <c r="M243" s="558"/>
      <c r="N243" s="559"/>
      <c r="O243" s="560"/>
      <c r="P243" s="560"/>
      <c r="Q243" s="560"/>
      <c r="R243" s="560"/>
      <c r="S243" s="560"/>
      <c r="T243" s="560"/>
      <c r="U243" s="561"/>
      <c r="V243" s="562">
        <f t="shared" si="15"/>
        <v>2112.666666666667</v>
      </c>
      <c r="W243" s="562"/>
      <c r="X243" s="562"/>
      <c r="Y243" s="562"/>
      <c r="Z243" s="562"/>
      <c r="AA243" s="562"/>
      <c r="AB243" s="562"/>
      <c r="AC243" s="562"/>
      <c r="AD243" s="562">
        <f t="shared" si="13"/>
        <v>21126.666666666668</v>
      </c>
      <c r="AE243" s="562"/>
      <c r="AF243" s="562"/>
      <c r="AG243" s="562"/>
      <c r="AH243" s="562"/>
      <c r="AI243" s="562"/>
      <c r="AJ243" s="562"/>
      <c r="AK243" s="562"/>
      <c r="AL243" s="559"/>
      <c r="AM243" s="560"/>
      <c r="AN243" s="560"/>
      <c r="AO243" s="560"/>
      <c r="AP243" s="560"/>
      <c r="AQ243" s="560"/>
      <c r="AR243" s="560"/>
      <c r="AS243" s="561"/>
      <c r="AT243" s="562"/>
      <c r="AU243" s="562"/>
      <c r="AV243" s="562"/>
      <c r="AW243" s="562"/>
      <c r="AX243" s="562"/>
      <c r="AY243" s="562"/>
      <c r="AZ243" s="562"/>
      <c r="BA243" s="562"/>
      <c r="BB243" s="562"/>
      <c r="BC243" s="562"/>
      <c r="BD243" s="562"/>
      <c r="BE243" s="562"/>
      <c r="BF243" s="562"/>
      <c r="BG243" s="562"/>
      <c r="BH243" s="562"/>
      <c r="BI243" s="562"/>
      <c r="BJ243" s="562"/>
      <c r="BK243" s="558">
        <f t="shared" si="14"/>
        <v>175351.33333333331</v>
      </c>
      <c r="BL243" s="558"/>
      <c r="BM243" s="558"/>
      <c r="BN243" s="558"/>
      <c r="BO243" s="558"/>
      <c r="BP243" s="558"/>
      <c r="BQ243" s="558"/>
      <c r="BR243" s="558"/>
      <c r="BS243" s="558"/>
      <c r="BT243" s="563"/>
    </row>
    <row r="244" spans="1:72" s="2" customFormat="1" ht="18" customHeight="1" x14ac:dyDescent="0.2">
      <c r="A244" s="422" t="s">
        <v>1991</v>
      </c>
      <c r="B244" s="422" t="s">
        <v>2016</v>
      </c>
      <c r="C244" s="404">
        <v>1</v>
      </c>
      <c r="D244" s="425">
        <v>1</v>
      </c>
      <c r="E244" s="405">
        <v>12676</v>
      </c>
      <c r="F244" s="558">
        <f t="shared" si="12"/>
        <v>152112</v>
      </c>
      <c r="G244" s="558"/>
      <c r="H244" s="558"/>
      <c r="I244" s="558"/>
      <c r="J244" s="558"/>
      <c r="K244" s="558"/>
      <c r="L244" s="558"/>
      <c r="M244" s="558"/>
      <c r="N244" s="559"/>
      <c r="O244" s="560"/>
      <c r="P244" s="560"/>
      <c r="Q244" s="560"/>
      <c r="R244" s="560"/>
      <c r="S244" s="560"/>
      <c r="T244" s="560"/>
      <c r="U244" s="561"/>
      <c r="V244" s="562">
        <f t="shared" si="15"/>
        <v>2112.666666666667</v>
      </c>
      <c r="W244" s="562"/>
      <c r="X244" s="562"/>
      <c r="Y244" s="562"/>
      <c r="Z244" s="562"/>
      <c r="AA244" s="562"/>
      <c r="AB244" s="562"/>
      <c r="AC244" s="562"/>
      <c r="AD244" s="562">
        <f t="shared" si="13"/>
        <v>21126.666666666668</v>
      </c>
      <c r="AE244" s="562"/>
      <c r="AF244" s="562"/>
      <c r="AG244" s="562"/>
      <c r="AH244" s="562"/>
      <c r="AI244" s="562"/>
      <c r="AJ244" s="562"/>
      <c r="AK244" s="562"/>
      <c r="AL244" s="559"/>
      <c r="AM244" s="560"/>
      <c r="AN244" s="560"/>
      <c r="AO244" s="560"/>
      <c r="AP244" s="560"/>
      <c r="AQ244" s="560"/>
      <c r="AR244" s="560"/>
      <c r="AS244" s="561"/>
      <c r="AT244" s="562"/>
      <c r="AU244" s="562"/>
      <c r="AV244" s="562"/>
      <c r="AW244" s="562"/>
      <c r="AX244" s="562"/>
      <c r="AY244" s="562"/>
      <c r="AZ244" s="562"/>
      <c r="BA244" s="562"/>
      <c r="BB244" s="562"/>
      <c r="BC244" s="562"/>
      <c r="BD244" s="562"/>
      <c r="BE244" s="562"/>
      <c r="BF244" s="562"/>
      <c r="BG244" s="562"/>
      <c r="BH244" s="562"/>
      <c r="BI244" s="562"/>
      <c r="BJ244" s="562"/>
      <c r="BK244" s="558">
        <f t="shared" si="14"/>
        <v>175351.33333333331</v>
      </c>
      <c r="BL244" s="558"/>
      <c r="BM244" s="558"/>
      <c r="BN244" s="558"/>
      <c r="BO244" s="558"/>
      <c r="BP244" s="558"/>
      <c r="BQ244" s="558"/>
      <c r="BR244" s="558"/>
      <c r="BS244" s="558"/>
      <c r="BT244" s="563"/>
    </row>
    <row r="245" spans="1:72" s="2" customFormat="1" ht="18" customHeight="1" x14ac:dyDescent="0.2">
      <c r="A245" s="422" t="s">
        <v>1991</v>
      </c>
      <c r="B245" s="422" t="s">
        <v>2014</v>
      </c>
      <c r="C245" s="404">
        <v>1</v>
      </c>
      <c r="D245" s="425">
        <v>1</v>
      </c>
      <c r="E245" s="405">
        <v>12676</v>
      </c>
      <c r="F245" s="558">
        <f t="shared" si="12"/>
        <v>152112</v>
      </c>
      <c r="G245" s="558"/>
      <c r="H245" s="558"/>
      <c r="I245" s="558"/>
      <c r="J245" s="558"/>
      <c r="K245" s="558"/>
      <c r="L245" s="558"/>
      <c r="M245" s="558"/>
      <c r="N245" s="559"/>
      <c r="O245" s="560"/>
      <c r="P245" s="560"/>
      <c r="Q245" s="560"/>
      <c r="R245" s="560"/>
      <c r="S245" s="560"/>
      <c r="T245" s="560"/>
      <c r="U245" s="561"/>
      <c r="V245" s="562">
        <f t="shared" si="15"/>
        <v>2112.666666666667</v>
      </c>
      <c r="W245" s="562"/>
      <c r="X245" s="562"/>
      <c r="Y245" s="562"/>
      <c r="Z245" s="562"/>
      <c r="AA245" s="562"/>
      <c r="AB245" s="562"/>
      <c r="AC245" s="562"/>
      <c r="AD245" s="562">
        <f t="shared" si="13"/>
        <v>21126.666666666668</v>
      </c>
      <c r="AE245" s="562"/>
      <c r="AF245" s="562"/>
      <c r="AG245" s="562"/>
      <c r="AH245" s="562"/>
      <c r="AI245" s="562"/>
      <c r="AJ245" s="562"/>
      <c r="AK245" s="562"/>
      <c r="AL245" s="559"/>
      <c r="AM245" s="560"/>
      <c r="AN245" s="560"/>
      <c r="AO245" s="560"/>
      <c r="AP245" s="560"/>
      <c r="AQ245" s="560"/>
      <c r="AR245" s="560"/>
      <c r="AS245" s="561"/>
      <c r="AT245" s="562"/>
      <c r="AU245" s="562"/>
      <c r="AV245" s="562"/>
      <c r="AW245" s="562"/>
      <c r="AX245" s="562"/>
      <c r="AY245" s="562"/>
      <c r="AZ245" s="562"/>
      <c r="BA245" s="562"/>
      <c r="BB245" s="562"/>
      <c r="BC245" s="562"/>
      <c r="BD245" s="562"/>
      <c r="BE245" s="562"/>
      <c r="BF245" s="562"/>
      <c r="BG245" s="562"/>
      <c r="BH245" s="562"/>
      <c r="BI245" s="562"/>
      <c r="BJ245" s="562"/>
      <c r="BK245" s="558">
        <f t="shared" si="14"/>
        <v>175351.33333333331</v>
      </c>
      <c r="BL245" s="558"/>
      <c r="BM245" s="558"/>
      <c r="BN245" s="558"/>
      <c r="BO245" s="558"/>
      <c r="BP245" s="558"/>
      <c r="BQ245" s="558"/>
      <c r="BR245" s="558"/>
      <c r="BS245" s="558"/>
      <c r="BT245" s="563"/>
    </row>
    <row r="246" spans="1:72" s="2" customFormat="1" ht="18" customHeight="1" x14ac:dyDescent="0.2">
      <c r="A246" s="422" t="s">
        <v>1992</v>
      </c>
      <c r="B246" s="422" t="s">
        <v>1782</v>
      </c>
      <c r="C246" s="404">
        <v>1</v>
      </c>
      <c r="D246" s="425">
        <v>31</v>
      </c>
      <c r="E246" s="405">
        <v>398195</v>
      </c>
      <c r="F246" s="558">
        <f t="shared" si="12"/>
        <v>4778340</v>
      </c>
      <c r="G246" s="558"/>
      <c r="H246" s="558"/>
      <c r="I246" s="558"/>
      <c r="J246" s="558"/>
      <c r="K246" s="558"/>
      <c r="L246" s="558"/>
      <c r="M246" s="558"/>
      <c r="N246" s="559"/>
      <c r="O246" s="560"/>
      <c r="P246" s="560"/>
      <c r="Q246" s="560"/>
      <c r="R246" s="560"/>
      <c r="S246" s="560"/>
      <c r="T246" s="560"/>
      <c r="U246" s="561"/>
      <c r="V246" s="562">
        <f t="shared" si="15"/>
        <v>66365.833333333328</v>
      </c>
      <c r="W246" s="562"/>
      <c r="X246" s="562"/>
      <c r="Y246" s="562"/>
      <c r="Z246" s="562"/>
      <c r="AA246" s="562"/>
      <c r="AB246" s="562"/>
      <c r="AC246" s="562"/>
      <c r="AD246" s="562">
        <f t="shared" si="13"/>
        <v>663658.33333333326</v>
      </c>
      <c r="AE246" s="562"/>
      <c r="AF246" s="562"/>
      <c r="AG246" s="562"/>
      <c r="AH246" s="562"/>
      <c r="AI246" s="562"/>
      <c r="AJ246" s="562"/>
      <c r="AK246" s="562"/>
      <c r="AL246" s="559"/>
      <c r="AM246" s="560"/>
      <c r="AN246" s="560"/>
      <c r="AO246" s="560"/>
      <c r="AP246" s="560"/>
      <c r="AQ246" s="560"/>
      <c r="AR246" s="560"/>
      <c r="AS246" s="561"/>
      <c r="AT246" s="562"/>
      <c r="AU246" s="562"/>
      <c r="AV246" s="562"/>
      <c r="AW246" s="562"/>
      <c r="AX246" s="562"/>
      <c r="AY246" s="562"/>
      <c r="AZ246" s="562"/>
      <c r="BA246" s="562"/>
      <c r="BB246" s="562"/>
      <c r="BC246" s="562"/>
      <c r="BD246" s="562"/>
      <c r="BE246" s="562"/>
      <c r="BF246" s="562"/>
      <c r="BG246" s="562"/>
      <c r="BH246" s="562"/>
      <c r="BI246" s="562"/>
      <c r="BJ246" s="562"/>
      <c r="BK246" s="558">
        <f t="shared" si="14"/>
        <v>5508364.166666666</v>
      </c>
      <c r="BL246" s="558"/>
      <c r="BM246" s="558"/>
      <c r="BN246" s="558"/>
      <c r="BO246" s="558"/>
      <c r="BP246" s="558"/>
      <c r="BQ246" s="558"/>
      <c r="BR246" s="558"/>
      <c r="BS246" s="558"/>
      <c r="BT246" s="563"/>
    </row>
    <row r="247" spans="1:72" s="2" customFormat="1" ht="18" customHeight="1" x14ac:dyDescent="0.2">
      <c r="A247" s="422" t="s">
        <v>1993</v>
      </c>
      <c r="B247" s="422" t="s">
        <v>1749</v>
      </c>
      <c r="C247" s="404">
        <v>1</v>
      </c>
      <c r="D247" s="425">
        <v>1</v>
      </c>
      <c r="E247" s="405">
        <v>12845</v>
      </c>
      <c r="F247" s="558">
        <f t="shared" si="12"/>
        <v>154140</v>
      </c>
      <c r="G247" s="558"/>
      <c r="H247" s="558"/>
      <c r="I247" s="558"/>
      <c r="J247" s="558"/>
      <c r="K247" s="558"/>
      <c r="L247" s="558"/>
      <c r="M247" s="558"/>
      <c r="N247" s="559"/>
      <c r="O247" s="560"/>
      <c r="P247" s="560"/>
      <c r="Q247" s="560"/>
      <c r="R247" s="560"/>
      <c r="S247" s="560"/>
      <c r="T247" s="560"/>
      <c r="U247" s="561"/>
      <c r="V247" s="562">
        <f t="shared" si="15"/>
        <v>2140.8333333333335</v>
      </c>
      <c r="W247" s="562"/>
      <c r="X247" s="562"/>
      <c r="Y247" s="562"/>
      <c r="Z247" s="562"/>
      <c r="AA247" s="562"/>
      <c r="AB247" s="562"/>
      <c r="AC247" s="562"/>
      <c r="AD247" s="562">
        <f t="shared" si="13"/>
        <v>21408.333333333336</v>
      </c>
      <c r="AE247" s="562"/>
      <c r="AF247" s="562"/>
      <c r="AG247" s="562"/>
      <c r="AH247" s="562"/>
      <c r="AI247" s="562"/>
      <c r="AJ247" s="562"/>
      <c r="AK247" s="562"/>
      <c r="AL247" s="559"/>
      <c r="AM247" s="560"/>
      <c r="AN247" s="560"/>
      <c r="AO247" s="560"/>
      <c r="AP247" s="560"/>
      <c r="AQ247" s="560"/>
      <c r="AR247" s="560"/>
      <c r="AS247" s="561"/>
      <c r="AT247" s="562"/>
      <c r="AU247" s="562"/>
      <c r="AV247" s="562"/>
      <c r="AW247" s="562"/>
      <c r="AX247" s="562"/>
      <c r="AY247" s="562"/>
      <c r="AZ247" s="562"/>
      <c r="BA247" s="562"/>
      <c r="BB247" s="562"/>
      <c r="BC247" s="562"/>
      <c r="BD247" s="562"/>
      <c r="BE247" s="562"/>
      <c r="BF247" s="562"/>
      <c r="BG247" s="562"/>
      <c r="BH247" s="562"/>
      <c r="BI247" s="562"/>
      <c r="BJ247" s="562"/>
      <c r="BK247" s="558">
        <f t="shared" si="14"/>
        <v>177689.16666666669</v>
      </c>
      <c r="BL247" s="558"/>
      <c r="BM247" s="558"/>
      <c r="BN247" s="558"/>
      <c r="BO247" s="558"/>
      <c r="BP247" s="558"/>
      <c r="BQ247" s="558"/>
      <c r="BR247" s="558"/>
      <c r="BS247" s="558"/>
      <c r="BT247" s="563"/>
    </row>
    <row r="248" spans="1:72" s="2" customFormat="1" ht="18" customHeight="1" x14ac:dyDescent="0.2">
      <c r="A248" s="422" t="s">
        <v>1994</v>
      </c>
      <c r="B248" s="422" t="s">
        <v>1793</v>
      </c>
      <c r="C248" s="404">
        <v>1</v>
      </c>
      <c r="D248" s="425">
        <v>1</v>
      </c>
      <c r="E248" s="405">
        <v>13454</v>
      </c>
      <c r="F248" s="558">
        <f t="shared" si="12"/>
        <v>161448</v>
      </c>
      <c r="G248" s="558"/>
      <c r="H248" s="558"/>
      <c r="I248" s="558"/>
      <c r="J248" s="558"/>
      <c r="K248" s="558"/>
      <c r="L248" s="558"/>
      <c r="M248" s="558"/>
      <c r="N248" s="559"/>
      <c r="O248" s="560"/>
      <c r="P248" s="560"/>
      <c r="Q248" s="560"/>
      <c r="R248" s="560"/>
      <c r="S248" s="560"/>
      <c r="T248" s="560"/>
      <c r="U248" s="561"/>
      <c r="V248" s="562">
        <f t="shared" si="15"/>
        <v>2242.333333333333</v>
      </c>
      <c r="W248" s="562"/>
      <c r="X248" s="562"/>
      <c r="Y248" s="562"/>
      <c r="Z248" s="562"/>
      <c r="AA248" s="562"/>
      <c r="AB248" s="562"/>
      <c r="AC248" s="562"/>
      <c r="AD248" s="562">
        <f t="shared" si="13"/>
        <v>22423.333333333332</v>
      </c>
      <c r="AE248" s="562"/>
      <c r="AF248" s="562"/>
      <c r="AG248" s="562"/>
      <c r="AH248" s="562"/>
      <c r="AI248" s="562"/>
      <c r="AJ248" s="562"/>
      <c r="AK248" s="562"/>
      <c r="AL248" s="559"/>
      <c r="AM248" s="560"/>
      <c r="AN248" s="560"/>
      <c r="AO248" s="560"/>
      <c r="AP248" s="560"/>
      <c r="AQ248" s="560"/>
      <c r="AR248" s="560"/>
      <c r="AS248" s="561"/>
      <c r="AT248" s="562"/>
      <c r="AU248" s="562"/>
      <c r="AV248" s="562"/>
      <c r="AW248" s="562"/>
      <c r="AX248" s="562"/>
      <c r="AY248" s="562"/>
      <c r="AZ248" s="562"/>
      <c r="BA248" s="562"/>
      <c r="BB248" s="562"/>
      <c r="BC248" s="562"/>
      <c r="BD248" s="562"/>
      <c r="BE248" s="562"/>
      <c r="BF248" s="562"/>
      <c r="BG248" s="562"/>
      <c r="BH248" s="562"/>
      <c r="BI248" s="562"/>
      <c r="BJ248" s="562"/>
      <c r="BK248" s="558">
        <f t="shared" si="14"/>
        <v>186113.66666666669</v>
      </c>
      <c r="BL248" s="558"/>
      <c r="BM248" s="558"/>
      <c r="BN248" s="558"/>
      <c r="BO248" s="558"/>
      <c r="BP248" s="558"/>
      <c r="BQ248" s="558"/>
      <c r="BR248" s="558"/>
      <c r="BS248" s="558"/>
      <c r="BT248" s="563"/>
    </row>
    <row r="249" spans="1:72" s="2" customFormat="1" ht="18" customHeight="1" x14ac:dyDescent="0.2">
      <c r="A249" s="422" t="s">
        <v>1995</v>
      </c>
      <c r="B249" s="422" t="s">
        <v>1751</v>
      </c>
      <c r="C249" s="404">
        <v>1</v>
      </c>
      <c r="D249" s="425">
        <v>1</v>
      </c>
      <c r="E249" s="405">
        <v>14140</v>
      </c>
      <c r="F249" s="558">
        <f t="shared" si="12"/>
        <v>169680</v>
      </c>
      <c r="G249" s="558"/>
      <c r="H249" s="558"/>
      <c r="I249" s="558"/>
      <c r="J249" s="558"/>
      <c r="K249" s="558"/>
      <c r="L249" s="558"/>
      <c r="M249" s="558"/>
      <c r="N249" s="559"/>
      <c r="O249" s="560"/>
      <c r="P249" s="560"/>
      <c r="Q249" s="560"/>
      <c r="R249" s="560"/>
      <c r="S249" s="560"/>
      <c r="T249" s="560"/>
      <c r="U249" s="561"/>
      <c r="V249" s="562">
        <f t="shared" si="15"/>
        <v>2356.6666666666665</v>
      </c>
      <c r="W249" s="562"/>
      <c r="X249" s="562"/>
      <c r="Y249" s="562"/>
      <c r="Z249" s="562"/>
      <c r="AA249" s="562"/>
      <c r="AB249" s="562"/>
      <c r="AC249" s="562"/>
      <c r="AD249" s="562">
        <f t="shared" si="13"/>
        <v>23566.666666666664</v>
      </c>
      <c r="AE249" s="562"/>
      <c r="AF249" s="562"/>
      <c r="AG249" s="562"/>
      <c r="AH249" s="562"/>
      <c r="AI249" s="562"/>
      <c r="AJ249" s="562"/>
      <c r="AK249" s="562"/>
      <c r="AL249" s="559"/>
      <c r="AM249" s="560"/>
      <c r="AN249" s="560"/>
      <c r="AO249" s="560"/>
      <c r="AP249" s="560"/>
      <c r="AQ249" s="560"/>
      <c r="AR249" s="560"/>
      <c r="AS249" s="561"/>
      <c r="AT249" s="562"/>
      <c r="AU249" s="562"/>
      <c r="AV249" s="562"/>
      <c r="AW249" s="562"/>
      <c r="AX249" s="562"/>
      <c r="AY249" s="562"/>
      <c r="AZ249" s="562"/>
      <c r="BA249" s="562"/>
      <c r="BB249" s="562"/>
      <c r="BC249" s="562"/>
      <c r="BD249" s="562"/>
      <c r="BE249" s="562"/>
      <c r="BF249" s="562"/>
      <c r="BG249" s="562"/>
      <c r="BH249" s="562"/>
      <c r="BI249" s="562"/>
      <c r="BJ249" s="562"/>
      <c r="BK249" s="558">
        <f t="shared" si="14"/>
        <v>195603.33333333331</v>
      </c>
      <c r="BL249" s="558"/>
      <c r="BM249" s="558"/>
      <c r="BN249" s="558"/>
      <c r="BO249" s="558"/>
      <c r="BP249" s="558"/>
      <c r="BQ249" s="558"/>
      <c r="BR249" s="558"/>
      <c r="BS249" s="558"/>
      <c r="BT249" s="563"/>
    </row>
    <row r="250" spans="1:72" s="2" customFormat="1" ht="18" customHeight="1" x14ac:dyDescent="0.2">
      <c r="A250" s="422" t="s">
        <v>1995</v>
      </c>
      <c r="B250" s="422" t="s">
        <v>1780</v>
      </c>
      <c r="C250" s="404">
        <v>1</v>
      </c>
      <c r="D250" s="425">
        <v>1</v>
      </c>
      <c r="E250" s="405">
        <v>14140</v>
      </c>
      <c r="F250" s="558">
        <f t="shared" si="12"/>
        <v>169680</v>
      </c>
      <c r="G250" s="558"/>
      <c r="H250" s="558"/>
      <c r="I250" s="558"/>
      <c r="J250" s="558"/>
      <c r="K250" s="558"/>
      <c r="L250" s="558"/>
      <c r="M250" s="558"/>
      <c r="N250" s="559"/>
      <c r="O250" s="560"/>
      <c r="P250" s="560"/>
      <c r="Q250" s="560"/>
      <c r="R250" s="560"/>
      <c r="S250" s="560"/>
      <c r="T250" s="560"/>
      <c r="U250" s="561"/>
      <c r="V250" s="562">
        <f t="shared" si="15"/>
        <v>2356.6666666666665</v>
      </c>
      <c r="W250" s="562"/>
      <c r="X250" s="562"/>
      <c r="Y250" s="562"/>
      <c r="Z250" s="562"/>
      <c r="AA250" s="562"/>
      <c r="AB250" s="562"/>
      <c r="AC250" s="562"/>
      <c r="AD250" s="562">
        <f t="shared" si="13"/>
        <v>23566.666666666664</v>
      </c>
      <c r="AE250" s="562"/>
      <c r="AF250" s="562"/>
      <c r="AG250" s="562"/>
      <c r="AH250" s="562"/>
      <c r="AI250" s="562"/>
      <c r="AJ250" s="562"/>
      <c r="AK250" s="562"/>
      <c r="AL250" s="559"/>
      <c r="AM250" s="560"/>
      <c r="AN250" s="560"/>
      <c r="AO250" s="560"/>
      <c r="AP250" s="560"/>
      <c r="AQ250" s="560"/>
      <c r="AR250" s="560"/>
      <c r="AS250" s="561"/>
      <c r="AT250" s="562"/>
      <c r="AU250" s="562"/>
      <c r="AV250" s="562"/>
      <c r="AW250" s="562"/>
      <c r="AX250" s="562"/>
      <c r="AY250" s="562"/>
      <c r="AZ250" s="562"/>
      <c r="BA250" s="562"/>
      <c r="BB250" s="562"/>
      <c r="BC250" s="562"/>
      <c r="BD250" s="562"/>
      <c r="BE250" s="562"/>
      <c r="BF250" s="562"/>
      <c r="BG250" s="562"/>
      <c r="BH250" s="562"/>
      <c r="BI250" s="562"/>
      <c r="BJ250" s="562"/>
      <c r="BK250" s="558">
        <f t="shared" si="14"/>
        <v>195603.33333333331</v>
      </c>
      <c r="BL250" s="558"/>
      <c r="BM250" s="558"/>
      <c r="BN250" s="558"/>
      <c r="BO250" s="558"/>
      <c r="BP250" s="558"/>
      <c r="BQ250" s="558"/>
      <c r="BR250" s="558"/>
      <c r="BS250" s="558"/>
      <c r="BT250" s="563"/>
    </row>
    <row r="251" spans="1:72" s="2" customFormat="1" ht="18" customHeight="1" x14ac:dyDescent="0.2">
      <c r="A251" s="422" t="s">
        <v>1995</v>
      </c>
      <c r="B251" s="422" t="s">
        <v>1779</v>
      </c>
      <c r="C251" s="404">
        <v>1</v>
      </c>
      <c r="D251" s="425">
        <v>2</v>
      </c>
      <c r="E251" s="405">
        <v>28280</v>
      </c>
      <c r="F251" s="558">
        <f t="shared" si="12"/>
        <v>339360</v>
      </c>
      <c r="G251" s="558"/>
      <c r="H251" s="558"/>
      <c r="I251" s="558"/>
      <c r="J251" s="558"/>
      <c r="K251" s="558"/>
      <c r="L251" s="558"/>
      <c r="M251" s="558"/>
      <c r="N251" s="559"/>
      <c r="O251" s="560"/>
      <c r="P251" s="560"/>
      <c r="Q251" s="560"/>
      <c r="R251" s="560"/>
      <c r="S251" s="560"/>
      <c r="T251" s="560"/>
      <c r="U251" s="561"/>
      <c r="V251" s="562">
        <f t="shared" si="15"/>
        <v>4713.333333333333</v>
      </c>
      <c r="W251" s="562"/>
      <c r="X251" s="562"/>
      <c r="Y251" s="562"/>
      <c r="Z251" s="562"/>
      <c r="AA251" s="562"/>
      <c r="AB251" s="562"/>
      <c r="AC251" s="562"/>
      <c r="AD251" s="562">
        <f t="shared" si="13"/>
        <v>47133.333333333328</v>
      </c>
      <c r="AE251" s="562"/>
      <c r="AF251" s="562"/>
      <c r="AG251" s="562"/>
      <c r="AH251" s="562"/>
      <c r="AI251" s="562"/>
      <c r="AJ251" s="562"/>
      <c r="AK251" s="562"/>
      <c r="AL251" s="559"/>
      <c r="AM251" s="560"/>
      <c r="AN251" s="560"/>
      <c r="AO251" s="560"/>
      <c r="AP251" s="560"/>
      <c r="AQ251" s="560"/>
      <c r="AR251" s="560"/>
      <c r="AS251" s="561"/>
      <c r="AT251" s="562"/>
      <c r="AU251" s="562"/>
      <c r="AV251" s="562"/>
      <c r="AW251" s="562"/>
      <c r="AX251" s="562"/>
      <c r="AY251" s="562"/>
      <c r="AZ251" s="562"/>
      <c r="BA251" s="562"/>
      <c r="BB251" s="562"/>
      <c r="BC251" s="562"/>
      <c r="BD251" s="562"/>
      <c r="BE251" s="562"/>
      <c r="BF251" s="562"/>
      <c r="BG251" s="562"/>
      <c r="BH251" s="562"/>
      <c r="BI251" s="562"/>
      <c r="BJ251" s="562"/>
      <c r="BK251" s="558">
        <f t="shared" si="14"/>
        <v>391206.66666666663</v>
      </c>
      <c r="BL251" s="558"/>
      <c r="BM251" s="558"/>
      <c r="BN251" s="558"/>
      <c r="BO251" s="558"/>
      <c r="BP251" s="558"/>
      <c r="BQ251" s="558"/>
      <c r="BR251" s="558"/>
      <c r="BS251" s="558"/>
      <c r="BT251" s="563"/>
    </row>
    <row r="252" spans="1:72" s="2" customFormat="1" ht="18" customHeight="1" x14ac:dyDescent="0.2">
      <c r="A252" s="422" t="s">
        <v>1995</v>
      </c>
      <c r="B252" s="422" t="s">
        <v>1777</v>
      </c>
      <c r="C252" s="404">
        <v>1</v>
      </c>
      <c r="D252" s="425">
        <v>2</v>
      </c>
      <c r="E252" s="405">
        <v>28280</v>
      </c>
      <c r="F252" s="558">
        <f t="shared" si="12"/>
        <v>339360</v>
      </c>
      <c r="G252" s="558"/>
      <c r="H252" s="558"/>
      <c r="I252" s="558"/>
      <c r="J252" s="558"/>
      <c r="K252" s="558"/>
      <c r="L252" s="558"/>
      <c r="M252" s="558"/>
      <c r="N252" s="559"/>
      <c r="O252" s="560"/>
      <c r="P252" s="560"/>
      <c r="Q252" s="560"/>
      <c r="R252" s="560"/>
      <c r="S252" s="560"/>
      <c r="T252" s="560"/>
      <c r="U252" s="561"/>
      <c r="V252" s="562">
        <f t="shared" si="15"/>
        <v>4713.333333333333</v>
      </c>
      <c r="W252" s="562"/>
      <c r="X252" s="562"/>
      <c r="Y252" s="562"/>
      <c r="Z252" s="562"/>
      <c r="AA252" s="562"/>
      <c r="AB252" s="562"/>
      <c r="AC252" s="562"/>
      <c r="AD252" s="562">
        <f t="shared" si="13"/>
        <v>47133.333333333328</v>
      </c>
      <c r="AE252" s="562"/>
      <c r="AF252" s="562"/>
      <c r="AG252" s="562"/>
      <c r="AH252" s="562"/>
      <c r="AI252" s="562"/>
      <c r="AJ252" s="562"/>
      <c r="AK252" s="562"/>
      <c r="AL252" s="559"/>
      <c r="AM252" s="560"/>
      <c r="AN252" s="560"/>
      <c r="AO252" s="560"/>
      <c r="AP252" s="560"/>
      <c r="AQ252" s="560"/>
      <c r="AR252" s="560"/>
      <c r="AS252" s="561"/>
      <c r="AT252" s="562"/>
      <c r="AU252" s="562"/>
      <c r="AV252" s="562"/>
      <c r="AW252" s="562"/>
      <c r="AX252" s="562"/>
      <c r="AY252" s="562"/>
      <c r="AZ252" s="562"/>
      <c r="BA252" s="562"/>
      <c r="BB252" s="562"/>
      <c r="BC252" s="562"/>
      <c r="BD252" s="562"/>
      <c r="BE252" s="562"/>
      <c r="BF252" s="562"/>
      <c r="BG252" s="562"/>
      <c r="BH252" s="562"/>
      <c r="BI252" s="562"/>
      <c r="BJ252" s="562"/>
      <c r="BK252" s="558">
        <f t="shared" si="14"/>
        <v>391206.66666666663</v>
      </c>
      <c r="BL252" s="558"/>
      <c r="BM252" s="558"/>
      <c r="BN252" s="558"/>
      <c r="BO252" s="558"/>
      <c r="BP252" s="558"/>
      <c r="BQ252" s="558"/>
      <c r="BR252" s="558"/>
      <c r="BS252" s="558"/>
      <c r="BT252" s="563"/>
    </row>
    <row r="253" spans="1:72" s="2" customFormat="1" ht="18" customHeight="1" x14ac:dyDescent="0.2">
      <c r="A253" s="422" t="s">
        <v>1995</v>
      </c>
      <c r="B253" s="422" t="s">
        <v>1754</v>
      </c>
      <c r="C253" s="404">
        <v>1</v>
      </c>
      <c r="D253" s="425">
        <v>1</v>
      </c>
      <c r="E253" s="405">
        <v>14140</v>
      </c>
      <c r="F253" s="558">
        <f t="shared" si="12"/>
        <v>169680</v>
      </c>
      <c r="G253" s="558"/>
      <c r="H253" s="558"/>
      <c r="I253" s="558"/>
      <c r="J253" s="558"/>
      <c r="K253" s="558"/>
      <c r="L253" s="558"/>
      <c r="M253" s="558"/>
      <c r="N253" s="559"/>
      <c r="O253" s="560"/>
      <c r="P253" s="560"/>
      <c r="Q253" s="560"/>
      <c r="R253" s="560"/>
      <c r="S253" s="560"/>
      <c r="T253" s="560"/>
      <c r="U253" s="561"/>
      <c r="V253" s="562">
        <f t="shared" si="15"/>
        <v>2356.6666666666665</v>
      </c>
      <c r="W253" s="562"/>
      <c r="X253" s="562"/>
      <c r="Y253" s="562"/>
      <c r="Z253" s="562"/>
      <c r="AA253" s="562"/>
      <c r="AB253" s="562"/>
      <c r="AC253" s="562"/>
      <c r="AD253" s="562">
        <f t="shared" si="13"/>
        <v>23566.666666666664</v>
      </c>
      <c r="AE253" s="562"/>
      <c r="AF253" s="562"/>
      <c r="AG253" s="562"/>
      <c r="AH253" s="562"/>
      <c r="AI253" s="562"/>
      <c r="AJ253" s="562"/>
      <c r="AK253" s="562"/>
      <c r="AL253" s="559"/>
      <c r="AM253" s="560"/>
      <c r="AN253" s="560"/>
      <c r="AO253" s="560"/>
      <c r="AP253" s="560"/>
      <c r="AQ253" s="560"/>
      <c r="AR253" s="560"/>
      <c r="AS253" s="561"/>
      <c r="AT253" s="562"/>
      <c r="AU253" s="562"/>
      <c r="AV253" s="562"/>
      <c r="AW253" s="562"/>
      <c r="AX253" s="562"/>
      <c r="AY253" s="562"/>
      <c r="AZ253" s="562"/>
      <c r="BA253" s="562"/>
      <c r="BB253" s="562"/>
      <c r="BC253" s="562"/>
      <c r="BD253" s="562"/>
      <c r="BE253" s="562"/>
      <c r="BF253" s="562"/>
      <c r="BG253" s="562"/>
      <c r="BH253" s="562"/>
      <c r="BI253" s="562"/>
      <c r="BJ253" s="562"/>
      <c r="BK253" s="558">
        <f t="shared" si="14"/>
        <v>195603.33333333331</v>
      </c>
      <c r="BL253" s="558"/>
      <c r="BM253" s="558"/>
      <c r="BN253" s="558"/>
      <c r="BO253" s="558"/>
      <c r="BP253" s="558"/>
      <c r="BQ253" s="558"/>
      <c r="BR253" s="558"/>
      <c r="BS253" s="558"/>
      <c r="BT253" s="563"/>
    </row>
    <row r="254" spans="1:72" s="2" customFormat="1" ht="18" customHeight="1" x14ac:dyDescent="0.2">
      <c r="A254" s="422" t="s">
        <v>1995</v>
      </c>
      <c r="B254" s="422" t="s">
        <v>1768</v>
      </c>
      <c r="C254" s="404">
        <v>1</v>
      </c>
      <c r="D254" s="425">
        <v>1</v>
      </c>
      <c r="E254" s="405">
        <v>14140</v>
      </c>
      <c r="F254" s="558">
        <f t="shared" si="12"/>
        <v>169680</v>
      </c>
      <c r="G254" s="558"/>
      <c r="H254" s="558"/>
      <c r="I254" s="558"/>
      <c r="J254" s="558"/>
      <c r="K254" s="558"/>
      <c r="L254" s="558"/>
      <c r="M254" s="558"/>
      <c r="N254" s="559"/>
      <c r="O254" s="560"/>
      <c r="P254" s="560"/>
      <c r="Q254" s="560"/>
      <c r="R254" s="560"/>
      <c r="S254" s="560"/>
      <c r="T254" s="560"/>
      <c r="U254" s="561"/>
      <c r="V254" s="562">
        <f t="shared" si="15"/>
        <v>2356.6666666666665</v>
      </c>
      <c r="W254" s="562"/>
      <c r="X254" s="562"/>
      <c r="Y254" s="562"/>
      <c r="Z254" s="562"/>
      <c r="AA254" s="562"/>
      <c r="AB254" s="562"/>
      <c r="AC254" s="562"/>
      <c r="AD254" s="562">
        <f t="shared" si="13"/>
        <v>23566.666666666664</v>
      </c>
      <c r="AE254" s="562"/>
      <c r="AF254" s="562"/>
      <c r="AG254" s="562"/>
      <c r="AH254" s="562"/>
      <c r="AI254" s="562"/>
      <c r="AJ254" s="562"/>
      <c r="AK254" s="562"/>
      <c r="AL254" s="559"/>
      <c r="AM254" s="560"/>
      <c r="AN254" s="560"/>
      <c r="AO254" s="560"/>
      <c r="AP254" s="560"/>
      <c r="AQ254" s="560"/>
      <c r="AR254" s="560"/>
      <c r="AS254" s="561"/>
      <c r="AT254" s="562"/>
      <c r="AU254" s="562"/>
      <c r="AV254" s="562"/>
      <c r="AW254" s="562"/>
      <c r="AX254" s="562"/>
      <c r="AY254" s="562"/>
      <c r="AZ254" s="562"/>
      <c r="BA254" s="562"/>
      <c r="BB254" s="562"/>
      <c r="BC254" s="562"/>
      <c r="BD254" s="562"/>
      <c r="BE254" s="562"/>
      <c r="BF254" s="562"/>
      <c r="BG254" s="562"/>
      <c r="BH254" s="562"/>
      <c r="BI254" s="562"/>
      <c r="BJ254" s="562"/>
      <c r="BK254" s="558">
        <f t="shared" si="14"/>
        <v>195603.33333333331</v>
      </c>
      <c r="BL254" s="558"/>
      <c r="BM254" s="558"/>
      <c r="BN254" s="558"/>
      <c r="BO254" s="558"/>
      <c r="BP254" s="558"/>
      <c r="BQ254" s="558"/>
      <c r="BR254" s="558"/>
      <c r="BS254" s="558"/>
      <c r="BT254" s="563"/>
    </row>
    <row r="255" spans="1:72" s="2" customFormat="1" ht="18" customHeight="1" x14ac:dyDescent="0.2">
      <c r="A255" s="422" t="s">
        <v>1995</v>
      </c>
      <c r="B255" s="422" t="s">
        <v>1791</v>
      </c>
      <c r="C255" s="404">
        <v>1</v>
      </c>
      <c r="D255" s="425">
        <v>1</v>
      </c>
      <c r="E255" s="405">
        <v>14140</v>
      </c>
      <c r="F255" s="558">
        <f t="shared" si="12"/>
        <v>169680</v>
      </c>
      <c r="G255" s="558"/>
      <c r="H255" s="558"/>
      <c r="I255" s="558"/>
      <c r="J255" s="558"/>
      <c r="K255" s="558"/>
      <c r="L255" s="558"/>
      <c r="M255" s="558"/>
      <c r="N255" s="559"/>
      <c r="O255" s="560"/>
      <c r="P255" s="560"/>
      <c r="Q255" s="560"/>
      <c r="R255" s="560"/>
      <c r="S255" s="560"/>
      <c r="T255" s="560"/>
      <c r="U255" s="561"/>
      <c r="V255" s="562">
        <f t="shared" si="15"/>
        <v>2356.6666666666665</v>
      </c>
      <c r="W255" s="562"/>
      <c r="X255" s="562"/>
      <c r="Y255" s="562"/>
      <c r="Z255" s="562"/>
      <c r="AA255" s="562"/>
      <c r="AB255" s="562"/>
      <c r="AC255" s="562"/>
      <c r="AD255" s="562">
        <f t="shared" si="13"/>
        <v>23566.666666666664</v>
      </c>
      <c r="AE255" s="562"/>
      <c r="AF255" s="562"/>
      <c r="AG255" s="562"/>
      <c r="AH255" s="562"/>
      <c r="AI255" s="562"/>
      <c r="AJ255" s="562"/>
      <c r="AK255" s="562"/>
      <c r="AL255" s="559"/>
      <c r="AM255" s="560"/>
      <c r="AN255" s="560"/>
      <c r="AO255" s="560"/>
      <c r="AP255" s="560"/>
      <c r="AQ255" s="560"/>
      <c r="AR255" s="560"/>
      <c r="AS255" s="561"/>
      <c r="AT255" s="562"/>
      <c r="AU255" s="562"/>
      <c r="AV255" s="562"/>
      <c r="AW255" s="562"/>
      <c r="AX255" s="562"/>
      <c r="AY255" s="562"/>
      <c r="AZ255" s="562"/>
      <c r="BA255" s="562"/>
      <c r="BB255" s="562"/>
      <c r="BC255" s="562"/>
      <c r="BD255" s="562"/>
      <c r="BE255" s="562"/>
      <c r="BF255" s="562"/>
      <c r="BG255" s="562"/>
      <c r="BH255" s="562"/>
      <c r="BI255" s="562"/>
      <c r="BJ255" s="562"/>
      <c r="BK255" s="558">
        <f t="shared" si="14"/>
        <v>195603.33333333331</v>
      </c>
      <c r="BL255" s="558"/>
      <c r="BM255" s="558"/>
      <c r="BN255" s="558"/>
      <c r="BO255" s="558"/>
      <c r="BP255" s="558"/>
      <c r="BQ255" s="558"/>
      <c r="BR255" s="558"/>
      <c r="BS255" s="558"/>
      <c r="BT255" s="563"/>
    </row>
    <row r="256" spans="1:72" s="2" customFormat="1" ht="18" customHeight="1" x14ac:dyDescent="0.2">
      <c r="A256" s="422" t="s">
        <v>1995</v>
      </c>
      <c r="B256" s="422" t="s">
        <v>1755</v>
      </c>
      <c r="C256" s="404">
        <v>1</v>
      </c>
      <c r="D256" s="425">
        <v>1</v>
      </c>
      <c r="E256" s="405">
        <v>14140</v>
      </c>
      <c r="F256" s="558">
        <f t="shared" si="12"/>
        <v>169680</v>
      </c>
      <c r="G256" s="558"/>
      <c r="H256" s="558"/>
      <c r="I256" s="558"/>
      <c r="J256" s="558"/>
      <c r="K256" s="558"/>
      <c r="L256" s="558"/>
      <c r="M256" s="558"/>
      <c r="N256" s="559"/>
      <c r="O256" s="560"/>
      <c r="P256" s="560"/>
      <c r="Q256" s="560"/>
      <c r="R256" s="560"/>
      <c r="S256" s="560"/>
      <c r="T256" s="560"/>
      <c r="U256" s="561"/>
      <c r="V256" s="562">
        <f t="shared" si="15"/>
        <v>2356.6666666666665</v>
      </c>
      <c r="W256" s="562"/>
      <c r="X256" s="562"/>
      <c r="Y256" s="562"/>
      <c r="Z256" s="562"/>
      <c r="AA256" s="562"/>
      <c r="AB256" s="562"/>
      <c r="AC256" s="562"/>
      <c r="AD256" s="562">
        <f t="shared" si="13"/>
        <v>23566.666666666664</v>
      </c>
      <c r="AE256" s="562"/>
      <c r="AF256" s="562"/>
      <c r="AG256" s="562"/>
      <c r="AH256" s="562"/>
      <c r="AI256" s="562"/>
      <c r="AJ256" s="562"/>
      <c r="AK256" s="562"/>
      <c r="AL256" s="559"/>
      <c r="AM256" s="560"/>
      <c r="AN256" s="560"/>
      <c r="AO256" s="560"/>
      <c r="AP256" s="560"/>
      <c r="AQ256" s="560"/>
      <c r="AR256" s="560"/>
      <c r="AS256" s="561"/>
      <c r="AT256" s="562"/>
      <c r="AU256" s="562"/>
      <c r="AV256" s="562"/>
      <c r="AW256" s="562"/>
      <c r="AX256" s="562"/>
      <c r="AY256" s="562"/>
      <c r="AZ256" s="562"/>
      <c r="BA256" s="562"/>
      <c r="BB256" s="562"/>
      <c r="BC256" s="562"/>
      <c r="BD256" s="562"/>
      <c r="BE256" s="562"/>
      <c r="BF256" s="562"/>
      <c r="BG256" s="562"/>
      <c r="BH256" s="562"/>
      <c r="BI256" s="562"/>
      <c r="BJ256" s="562"/>
      <c r="BK256" s="558">
        <f t="shared" si="14"/>
        <v>195603.33333333331</v>
      </c>
      <c r="BL256" s="558"/>
      <c r="BM256" s="558"/>
      <c r="BN256" s="558"/>
      <c r="BO256" s="558"/>
      <c r="BP256" s="558"/>
      <c r="BQ256" s="558"/>
      <c r="BR256" s="558"/>
      <c r="BS256" s="558"/>
      <c r="BT256" s="563"/>
    </row>
    <row r="257" spans="1:72" s="2" customFormat="1" ht="18" customHeight="1" x14ac:dyDescent="0.2">
      <c r="A257" s="422" t="s">
        <v>1995</v>
      </c>
      <c r="B257" s="422" t="s">
        <v>1759</v>
      </c>
      <c r="C257" s="404">
        <v>1</v>
      </c>
      <c r="D257" s="425">
        <v>1</v>
      </c>
      <c r="E257" s="405">
        <v>14140</v>
      </c>
      <c r="F257" s="558">
        <f t="shared" si="12"/>
        <v>169680</v>
      </c>
      <c r="G257" s="558"/>
      <c r="H257" s="558"/>
      <c r="I257" s="558"/>
      <c r="J257" s="558"/>
      <c r="K257" s="558"/>
      <c r="L257" s="558"/>
      <c r="M257" s="558"/>
      <c r="N257" s="559"/>
      <c r="O257" s="560"/>
      <c r="P257" s="560"/>
      <c r="Q257" s="560"/>
      <c r="R257" s="560"/>
      <c r="S257" s="560"/>
      <c r="T257" s="560"/>
      <c r="U257" s="561"/>
      <c r="V257" s="562">
        <f t="shared" si="15"/>
        <v>2356.6666666666665</v>
      </c>
      <c r="W257" s="562"/>
      <c r="X257" s="562"/>
      <c r="Y257" s="562"/>
      <c r="Z257" s="562"/>
      <c r="AA257" s="562"/>
      <c r="AB257" s="562"/>
      <c r="AC257" s="562"/>
      <c r="AD257" s="562">
        <f t="shared" si="13"/>
        <v>23566.666666666664</v>
      </c>
      <c r="AE257" s="562"/>
      <c r="AF257" s="562"/>
      <c r="AG257" s="562"/>
      <c r="AH257" s="562"/>
      <c r="AI257" s="562"/>
      <c r="AJ257" s="562"/>
      <c r="AK257" s="562"/>
      <c r="AL257" s="559"/>
      <c r="AM257" s="560"/>
      <c r="AN257" s="560"/>
      <c r="AO257" s="560"/>
      <c r="AP257" s="560"/>
      <c r="AQ257" s="560"/>
      <c r="AR257" s="560"/>
      <c r="AS257" s="561"/>
      <c r="AT257" s="562"/>
      <c r="AU257" s="562"/>
      <c r="AV257" s="562"/>
      <c r="AW257" s="562"/>
      <c r="AX257" s="562"/>
      <c r="AY257" s="562"/>
      <c r="AZ257" s="562"/>
      <c r="BA257" s="562"/>
      <c r="BB257" s="562"/>
      <c r="BC257" s="562"/>
      <c r="BD257" s="562"/>
      <c r="BE257" s="562"/>
      <c r="BF257" s="562"/>
      <c r="BG257" s="562"/>
      <c r="BH257" s="562"/>
      <c r="BI257" s="562"/>
      <c r="BJ257" s="562"/>
      <c r="BK257" s="558">
        <f t="shared" si="14"/>
        <v>195603.33333333331</v>
      </c>
      <c r="BL257" s="558"/>
      <c r="BM257" s="558"/>
      <c r="BN257" s="558"/>
      <c r="BO257" s="558"/>
      <c r="BP257" s="558"/>
      <c r="BQ257" s="558"/>
      <c r="BR257" s="558"/>
      <c r="BS257" s="558"/>
      <c r="BT257" s="563"/>
    </row>
    <row r="258" spans="1:72" s="2" customFormat="1" ht="18" customHeight="1" x14ac:dyDescent="0.2">
      <c r="A258" s="422" t="s">
        <v>1995</v>
      </c>
      <c r="B258" s="422" t="s">
        <v>1792</v>
      </c>
      <c r="C258" s="404">
        <v>1</v>
      </c>
      <c r="D258" s="425">
        <v>1</v>
      </c>
      <c r="E258" s="405">
        <v>14140</v>
      </c>
      <c r="F258" s="558">
        <f t="shared" si="12"/>
        <v>169680</v>
      </c>
      <c r="G258" s="558"/>
      <c r="H258" s="558"/>
      <c r="I258" s="558"/>
      <c r="J258" s="558"/>
      <c r="K258" s="558"/>
      <c r="L258" s="558"/>
      <c r="M258" s="558"/>
      <c r="N258" s="559"/>
      <c r="O258" s="560"/>
      <c r="P258" s="560"/>
      <c r="Q258" s="560"/>
      <c r="R258" s="560"/>
      <c r="S258" s="560"/>
      <c r="T258" s="560"/>
      <c r="U258" s="561"/>
      <c r="V258" s="562">
        <f t="shared" si="15"/>
        <v>2356.6666666666665</v>
      </c>
      <c r="W258" s="562"/>
      <c r="X258" s="562"/>
      <c r="Y258" s="562"/>
      <c r="Z258" s="562"/>
      <c r="AA258" s="562"/>
      <c r="AB258" s="562"/>
      <c r="AC258" s="562"/>
      <c r="AD258" s="562">
        <f t="shared" si="13"/>
        <v>23566.666666666664</v>
      </c>
      <c r="AE258" s="562"/>
      <c r="AF258" s="562"/>
      <c r="AG258" s="562"/>
      <c r="AH258" s="562"/>
      <c r="AI258" s="562"/>
      <c r="AJ258" s="562"/>
      <c r="AK258" s="562"/>
      <c r="AL258" s="559"/>
      <c r="AM258" s="560"/>
      <c r="AN258" s="560"/>
      <c r="AO258" s="560"/>
      <c r="AP258" s="560"/>
      <c r="AQ258" s="560"/>
      <c r="AR258" s="560"/>
      <c r="AS258" s="561"/>
      <c r="AT258" s="562"/>
      <c r="AU258" s="562"/>
      <c r="AV258" s="562"/>
      <c r="AW258" s="562"/>
      <c r="AX258" s="562"/>
      <c r="AY258" s="562"/>
      <c r="AZ258" s="562"/>
      <c r="BA258" s="562"/>
      <c r="BB258" s="562"/>
      <c r="BC258" s="562"/>
      <c r="BD258" s="562"/>
      <c r="BE258" s="562"/>
      <c r="BF258" s="562"/>
      <c r="BG258" s="562"/>
      <c r="BH258" s="562"/>
      <c r="BI258" s="562"/>
      <c r="BJ258" s="562"/>
      <c r="BK258" s="558">
        <f t="shared" si="14"/>
        <v>195603.33333333331</v>
      </c>
      <c r="BL258" s="558"/>
      <c r="BM258" s="558"/>
      <c r="BN258" s="558"/>
      <c r="BO258" s="558"/>
      <c r="BP258" s="558"/>
      <c r="BQ258" s="558"/>
      <c r="BR258" s="558"/>
      <c r="BS258" s="558"/>
      <c r="BT258" s="563"/>
    </row>
    <row r="259" spans="1:72" s="2" customFormat="1" ht="18" customHeight="1" x14ac:dyDescent="0.2">
      <c r="A259" s="422" t="s">
        <v>1995</v>
      </c>
      <c r="B259" s="422" t="s">
        <v>1762</v>
      </c>
      <c r="C259" s="404">
        <v>1</v>
      </c>
      <c r="D259" s="425">
        <v>1</v>
      </c>
      <c r="E259" s="405">
        <v>14140</v>
      </c>
      <c r="F259" s="558">
        <f t="shared" si="12"/>
        <v>169680</v>
      </c>
      <c r="G259" s="558"/>
      <c r="H259" s="558"/>
      <c r="I259" s="558"/>
      <c r="J259" s="558"/>
      <c r="K259" s="558"/>
      <c r="L259" s="558"/>
      <c r="M259" s="558"/>
      <c r="N259" s="559"/>
      <c r="O259" s="560"/>
      <c r="P259" s="560"/>
      <c r="Q259" s="560"/>
      <c r="R259" s="560"/>
      <c r="S259" s="560"/>
      <c r="T259" s="560"/>
      <c r="U259" s="561"/>
      <c r="V259" s="562">
        <f t="shared" si="15"/>
        <v>2356.6666666666665</v>
      </c>
      <c r="W259" s="562"/>
      <c r="X259" s="562"/>
      <c r="Y259" s="562"/>
      <c r="Z259" s="562"/>
      <c r="AA259" s="562"/>
      <c r="AB259" s="562"/>
      <c r="AC259" s="562"/>
      <c r="AD259" s="562">
        <f t="shared" si="13"/>
        <v>23566.666666666664</v>
      </c>
      <c r="AE259" s="562"/>
      <c r="AF259" s="562"/>
      <c r="AG259" s="562"/>
      <c r="AH259" s="562"/>
      <c r="AI259" s="562"/>
      <c r="AJ259" s="562"/>
      <c r="AK259" s="562"/>
      <c r="AL259" s="559"/>
      <c r="AM259" s="560"/>
      <c r="AN259" s="560"/>
      <c r="AO259" s="560"/>
      <c r="AP259" s="560"/>
      <c r="AQ259" s="560"/>
      <c r="AR259" s="560"/>
      <c r="AS259" s="561"/>
      <c r="AT259" s="562"/>
      <c r="AU259" s="562"/>
      <c r="AV259" s="562"/>
      <c r="AW259" s="562"/>
      <c r="AX259" s="562"/>
      <c r="AY259" s="562"/>
      <c r="AZ259" s="562"/>
      <c r="BA259" s="562"/>
      <c r="BB259" s="562"/>
      <c r="BC259" s="562"/>
      <c r="BD259" s="562"/>
      <c r="BE259" s="562"/>
      <c r="BF259" s="562"/>
      <c r="BG259" s="562"/>
      <c r="BH259" s="562"/>
      <c r="BI259" s="562"/>
      <c r="BJ259" s="562"/>
      <c r="BK259" s="558">
        <f t="shared" si="14"/>
        <v>195603.33333333331</v>
      </c>
      <c r="BL259" s="558"/>
      <c r="BM259" s="558"/>
      <c r="BN259" s="558"/>
      <c r="BO259" s="558"/>
      <c r="BP259" s="558"/>
      <c r="BQ259" s="558"/>
      <c r="BR259" s="558"/>
      <c r="BS259" s="558"/>
      <c r="BT259" s="563"/>
    </row>
    <row r="260" spans="1:72" s="2" customFormat="1" ht="18" customHeight="1" x14ac:dyDescent="0.2">
      <c r="A260" s="422" t="s">
        <v>1995</v>
      </c>
      <c r="B260" s="422" t="s">
        <v>1749</v>
      </c>
      <c r="C260" s="404">
        <v>1</v>
      </c>
      <c r="D260" s="425">
        <v>1</v>
      </c>
      <c r="E260" s="405">
        <v>14140</v>
      </c>
      <c r="F260" s="558">
        <f t="shared" si="12"/>
        <v>169680</v>
      </c>
      <c r="G260" s="558"/>
      <c r="H260" s="558"/>
      <c r="I260" s="558"/>
      <c r="J260" s="558"/>
      <c r="K260" s="558"/>
      <c r="L260" s="558"/>
      <c r="M260" s="558"/>
      <c r="N260" s="559"/>
      <c r="O260" s="560"/>
      <c r="P260" s="560"/>
      <c r="Q260" s="560"/>
      <c r="R260" s="560"/>
      <c r="S260" s="560"/>
      <c r="T260" s="560"/>
      <c r="U260" s="561"/>
      <c r="V260" s="562">
        <f t="shared" si="15"/>
        <v>2356.6666666666665</v>
      </c>
      <c r="W260" s="562"/>
      <c r="X260" s="562"/>
      <c r="Y260" s="562"/>
      <c r="Z260" s="562"/>
      <c r="AA260" s="562"/>
      <c r="AB260" s="562"/>
      <c r="AC260" s="562"/>
      <c r="AD260" s="562">
        <f t="shared" si="13"/>
        <v>23566.666666666664</v>
      </c>
      <c r="AE260" s="562"/>
      <c r="AF260" s="562"/>
      <c r="AG260" s="562"/>
      <c r="AH260" s="562"/>
      <c r="AI260" s="562"/>
      <c r="AJ260" s="562"/>
      <c r="AK260" s="562"/>
      <c r="AL260" s="559"/>
      <c r="AM260" s="560"/>
      <c r="AN260" s="560"/>
      <c r="AO260" s="560"/>
      <c r="AP260" s="560"/>
      <c r="AQ260" s="560"/>
      <c r="AR260" s="560"/>
      <c r="AS260" s="561"/>
      <c r="AT260" s="562"/>
      <c r="AU260" s="562"/>
      <c r="AV260" s="562"/>
      <c r="AW260" s="562"/>
      <c r="AX260" s="562"/>
      <c r="AY260" s="562"/>
      <c r="AZ260" s="562"/>
      <c r="BA260" s="562"/>
      <c r="BB260" s="562"/>
      <c r="BC260" s="562"/>
      <c r="BD260" s="562"/>
      <c r="BE260" s="562"/>
      <c r="BF260" s="562"/>
      <c r="BG260" s="562"/>
      <c r="BH260" s="562"/>
      <c r="BI260" s="562"/>
      <c r="BJ260" s="562"/>
      <c r="BK260" s="558">
        <f t="shared" si="14"/>
        <v>195603.33333333331</v>
      </c>
      <c r="BL260" s="558"/>
      <c r="BM260" s="558"/>
      <c r="BN260" s="558"/>
      <c r="BO260" s="558"/>
      <c r="BP260" s="558"/>
      <c r="BQ260" s="558"/>
      <c r="BR260" s="558"/>
      <c r="BS260" s="558"/>
      <c r="BT260" s="563"/>
    </row>
    <row r="261" spans="1:72" s="2" customFormat="1" ht="18" customHeight="1" x14ac:dyDescent="0.2">
      <c r="A261" s="422" t="s">
        <v>1995</v>
      </c>
      <c r="B261" s="422" t="s">
        <v>1785</v>
      </c>
      <c r="C261" s="404">
        <v>1</v>
      </c>
      <c r="D261" s="425">
        <v>1</v>
      </c>
      <c r="E261" s="405">
        <v>14140</v>
      </c>
      <c r="F261" s="558">
        <f t="shared" si="12"/>
        <v>169680</v>
      </c>
      <c r="G261" s="558"/>
      <c r="H261" s="558"/>
      <c r="I261" s="558"/>
      <c r="J261" s="558"/>
      <c r="K261" s="558"/>
      <c r="L261" s="558"/>
      <c r="M261" s="558"/>
      <c r="N261" s="559"/>
      <c r="O261" s="560"/>
      <c r="P261" s="560"/>
      <c r="Q261" s="560"/>
      <c r="R261" s="560"/>
      <c r="S261" s="560"/>
      <c r="T261" s="560"/>
      <c r="U261" s="561"/>
      <c r="V261" s="562">
        <f t="shared" si="15"/>
        <v>2356.6666666666665</v>
      </c>
      <c r="W261" s="562"/>
      <c r="X261" s="562"/>
      <c r="Y261" s="562"/>
      <c r="Z261" s="562"/>
      <c r="AA261" s="562"/>
      <c r="AB261" s="562"/>
      <c r="AC261" s="562"/>
      <c r="AD261" s="562">
        <f t="shared" si="13"/>
        <v>23566.666666666664</v>
      </c>
      <c r="AE261" s="562"/>
      <c r="AF261" s="562"/>
      <c r="AG261" s="562"/>
      <c r="AH261" s="562"/>
      <c r="AI261" s="562"/>
      <c r="AJ261" s="562"/>
      <c r="AK261" s="562"/>
      <c r="AL261" s="559"/>
      <c r="AM261" s="560"/>
      <c r="AN261" s="560"/>
      <c r="AO261" s="560"/>
      <c r="AP261" s="560"/>
      <c r="AQ261" s="560"/>
      <c r="AR261" s="560"/>
      <c r="AS261" s="561"/>
      <c r="AT261" s="562"/>
      <c r="AU261" s="562"/>
      <c r="AV261" s="562"/>
      <c r="AW261" s="562"/>
      <c r="AX261" s="562"/>
      <c r="AY261" s="562"/>
      <c r="AZ261" s="562"/>
      <c r="BA261" s="562"/>
      <c r="BB261" s="562"/>
      <c r="BC261" s="562"/>
      <c r="BD261" s="562"/>
      <c r="BE261" s="562"/>
      <c r="BF261" s="562"/>
      <c r="BG261" s="562"/>
      <c r="BH261" s="562"/>
      <c r="BI261" s="562"/>
      <c r="BJ261" s="562"/>
      <c r="BK261" s="558">
        <f t="shared" si="14"/>
        <v>195603.33333333331</v>
      </c>
      <c r="BL261" s="558"/>
      <c r="BM261" s="558"/>
      <c r="BN261" s="558"/>
      <c r="BO261" s="558"/>
      <c r="BP261" s="558"/>
      <c r="BQ261" s="558"/>
      <c r="BR261" s="558"/>
      <c r="BS261" s="558"/>
      <c r="BT261" s="563"/>
    </row>
    <row r="262" spans="1:72" s="2" customFormat="1" ht="18" customHeight="1" x14ac:dyDescent="0.2">
      <c r="A262" s="422" t="s">
        <v>1995</v>
      </c>
      <c r="B262" s="422" t="s">
        <v>1770</v>
      </c>
      <c r="C262" s="404">
        <v>1</v>
      </c>
      <c r="D262" s="425">
        <v>1</v>
      </c>
      <c r="E262" s="405">
        <v>14140</v>
      </c>
      <c r="F262" s="558">
        <f t="shared" si="12"/>
        <v>169680</v>
      </c>
      <c r="G262" s="558"/>
      <c r="H262" s="558"/>
      <c r="I262" s="558"/>
      <c r="J262" s="558"/>
      <c r="K262" s="558"/>
      <c r="L262" s="558"/>
      <c r="M262" s="558"/>
      <c r="N262" s="559"/>
      <c r="O262" s="560"/>
      <c r="P262" s="560"/>
      <c r="Q262" s="560"/>
      <c r="R262" s="560"/>
      <c r="S262" s="560"/>
      <c r="T262" s="560"/>
      <c r="U262" s="561"/>
      <c r="V262" s="562">
        <f t="shared" si="15"/>
        <v>2356.6666666666665</v>
      </c>
      <c r="W262" s="562"/>
      <c r="X262" s="562"/>
      <c r="Y262" s="562"/>
      <c r="Z262" s="562"/>
      <c r="AA262" s="562"/>
      <c r="AB262" s="562"/>
      <c r="AC262" s="562"/>
      <c r="AD262" s="562">
        <f t="shared" si="13"/>
        <v>23566.666666666664</v>
      </c>
      <c r="AE262" s="562"/>
      <c r="AF262" s="562"/>
      <c r="AG262" s="562"/>
      <c r="AH262" s="562"/>
      <c r="AI262" s="562"/>
      <c r="AJ262" s="562"/>
      <c r="AK262" s="562"/>
      <c r="AL262" s="559"/>
      <c r="AM262" s="560"/>
      <c r="AN262" s="560"/>
      <c r="AO262" s="560"/>
      <c r="AP262" s="560"/>
      <c r="AQ262" s="560"/>
      <c r="AR262" s="560"/>
      <c r="AS262" s="561"/>
      <c r="AT262" s="562"/>
      <c r="AU262" s="562"/>
      <c r="AV262" s="562"/>
      <c r="AW262" s="562"/>
      <c r="AX262" s="562"/>
      <c r="AY262" s="562"/>
      <c r="AZ262" s="562"/>
      <c r="BA262" s="562"/>
      <c r="BB262" s="562"/>
      <c r="BC262" s="562"/>
      <c r="BD262" s="562"/>
      <c r="BE262" s="562"/>
      <c r="BF262" s="562"/>
      <c r="BG262" s="562"/>
      <c r="BH262" s="562"/>
      <c r="BI262" s="562"/>
      <c r="BJ262" s="562"/>
      <c r="BK262" s="558">
        <f t="shared" si="14"/>
        <v>195603.33333333331</v>
      </c>
      <c r="BL262" s="558"/>
      <c r="BM262" s="558"/>
      <c r="BN262" s="558"/>
      <c r="BO262" s="558"/>
      <c r="BP262" s="558"/>
      <c r="BQ262" s="558"/>
      <c r="BR262" s="558"/>
      <c r="BS262" s="558"/>
      <c r="BT262" s="563"/>
    </row>
    <row r="263" spans="1:72" s="2" customFormat="1" ht="18" customHeight="1" x14ac:dyDescent="0.2">
      <c r="A263" s="422" t="s">
        <v>1995</v>
      </c>
      <c r="B263" s="422" t="s">
        <v>1760</v>
      </c>
      <c r="C263" s="404">
        <v>1</v>
      </c>
      <c r="D263" s="425">
        <v>1</v>
      </c>
      <c r="E263" s="405">
        <v>14140</v>
      </c>
      <c r="F263" s="558">
        <f t="shared" si="12"/>
        <v>169680</v>
      </c>
      <c r="G263" s="558"/>
      <c r="H263" s="558"/>
      <c r="I263" s="558"/>
      <c r="J263" s="558"/>
      <c r="K263" s="558"/>
      <c r="L263" s="558"/>
      <c r="M263" s="558"/>
      <c r="N263" s="559"/>
      <c r="O263" s="560"/>
      <c r="P263" s="560"/>
      <c r="Q263" s="560"/>
      <c r="R263" s="560"/>
      <c r="S263" s="560"/>
      <c r="T263" s="560"/>
      <c r="U263" s="561"/>
      <c r="V263" s="562">
        <f t="shared" si="15"/>
        <v>2356.6666666666665</v>
      </c>
      <c r="W263" s="562"/>
      <c r="X263" s="562"/>
      <c r="Y263" s="562"/>
      <c r="Z263" s="562"/>
      <c r="AA263" s="562"/>
      <c r="AB263" s="562"/>
      <c r="AC263" s="562"/>
      <c r="AD263" s="562">
        <f t="shared" si="13"/>
        <v>23566.666666666664</v>
      </c>
      <c r="AE263" s="562"/>
      <c r="AF263" s="562"/>
      <c r="AG263" s="562"/>
      <c r="AH263" s="562"/>
      <c r="AI263" s="562"/>
      <c r="AJ263" s="562"/>
      <c r="AK263" s="562"/>
      <c r="AL263" s="559"/>
      <c r="AM263" s="560"/>
      <c r="AN263" s="560"/>
      <c r="AO263" s="560"/>
      <c r="AP263" s="560"/>
      <c r="AQ263" s="560"/>
      <c r="AR263" s="560"/>
      <c r="AS263" s="561"/>
      <c r="AT263" s="562"/>
      <c r="AU263" s="562"/>
      <c r="AV263" s="562"/>
      <c r="AW263" s="562"/>
      <c r="AX263" s="562"/>
      <c r="AY263" s="562"/>
      <c r="AZ263" s="562"/>
      <c r="BA263" s="562"/>
      <c r="BB263" s="562"/>
      <c r="BC263" s="562"/>
      <c r="BD263" s="562"/>
      <c r="BE263" s="562"/>
      <c r="BF263" s="562"/>
      <c r="BG263" s="562"/>
      <c r="BH263" s="562"/>
      <c r="BI263" s="562"/>
      <c r="BJ263" s="562"/>
      <c r="BK263" s="558">
        <f t="shared" si="14"/>
        <v>195603.33333333331</v>
      </c>
      <c r="BL263" s="558"/>
      <c r="BM263" s="558"/>
      <c r="BN263" s="558"/>
      <c r="BO263" s="558"/>
      <c r="BP263" s="558"/>
      <c r="BQ263" s="558"/>
      <c r="BR263" s="558"/>
      <c r="BS263" s="558"/>
      <c r="BT263" s="563"/>
    </row>
    <row r="264" spans="1:72" s="2" customFormat="1" ht="18" customHeight="1" x14ac:dyDescent="0.2">
      <c r="A264" s="422" t="s">
        <v>1995</v>
      </c>
      <c r="B264" s="422" t="s">
        <v>1784</v>
      </c>
      <c r="C264" s="404">
        <v>1</v>
      </c>
      <c r="D264" s="425">
        <v>1</v>
      </c>
      <c r="E264" s="405">
        <v>14140</v>
      </c>
      <c r="F264" s="558">
        <f t="shared" si="12"/>
        <v>169680</v>
      </c>
      <c r="G264" s="558"/>
      <c r="H264" s="558"/>
      <c r="I264" s="558"/>
      <c r="J264" s="558"/>
      <c r="K264" s="558"/>
      <c r="L264" s="558"/>
      <c r="M264" s="558"/>
      <c r="N264" s="559"/>
      <c r="O264" s="560"/>
      <c r="P264" s="560"/>
      <c r="Q264" s="560"/>
      <c r="R264" s="560"/>
      <c r="S264" s="560"/>
      <c r="T264" s="560"/>
      <c r="U264" s="561"/>
      <c r="V264" s="562">
        <f t="shared" si="15"/>
        <v>2356.6666666666665</v>
      </c>
      <c r="W264" s="562"/>
      <c r="X264" s="562"/>
      <c r="Y264" s="562"/>
      <c r="Z264" s="562"/>
      <c r="AA264" s="562"/>
      <c r="AB264" s="562"/>
      <c r="AC264" s="562"/>
      <c r="AD264" s="562">
        <f t="shared" si="13"/>
        <v>23566.666666666664</v>
      </c>
      <c r="AE264" s="562"/>
      <c r="AF264" s="562"/>
      <c r="AG264" s="562"/>
      <c r="AH264" s="562"/>
      <c r="AI264" s="562"/>
      <c r="AJ264" s="562"/>
      <c r="AK264" s="562"/>
      <c r="AL264" s="559"/>
      <c r="AM264" s="560"/>
      <c r="AN264" s="560"/>
      <c r="AO264" s="560"/>
      <c r="AP264" s="560"/>
      <c r="AQ264" s="560"/>
      <c r="AR264" s="560"/>
      <c r="AS264" s="561"/>
      <c r="AT264" s="562"/>
      <c r="AU264" s="562"/>
      <c r="AV264" s="562"/>
      <c r="AW264" s="562"/>
      <c r="AX264" s="562"/>
      <c r="AY264" s="562"/>
      <c r="AZ264" s="562"/>
      <c r="BA264" s="562"/>
      <c r="BB264" s="562"/>
      <c r="BC264" s="562"/>
      <c r="BD264" s="562"/>
      <c r="BE264" s="562"/>
      <c r="BF264" s="562"/>
      <c r="BG264" s="562"/>
      <c r="BH264" s="562"/>
      <c r="BI264" s="562"/>
      <c r="BJ264" s="562"/>
      <c r="BK264" s="558">
        <f t="shared" si="14"/>
        <v>195603.33333333331</v>
      </c>
      <c r="BL264" s="558"/>
      <c r="BM264" s="558"/>
      <c r="BN264" s="558"/>
      <c r="BO264" s="558"/>
      <c r="BP264" s="558"/>
      <c r="BQ264" s="558"/>
      <c r="BR264" s="558"/>
      <c r="BS264" s="558"/>
      <c r="BT264" s="563"/>
    </row>
    <row r="265" spans="1:72" s="2" customFormat="1" ht="18" customHeight="1" x14ac:dyDescent="0.2">
      <c r="A265" s="422" t="s">
        <v>1995</v>
      </c>
      <c r="B265" s="422" t="s">
        <v>1756</v>
      </c>
      <c r="C265" s="404">
        <v>1</v>
      </c>
      <c r="D265" s="425">
        <v>1</v>
      </c>
      <c r="E265" s="405">
        <v>14140</v>
      </c>
      <c r="F265" s="558">
        <f t="shared" ref="F265:F324" si="16">E265*12</f>
        <v>169680</v>
      </c>
      <c r="G265" s="558"/>
      <c r="H265" s="558"/>
      <c r="I265" s="558"/>
      <c r="J265" s="558"/>
      <c r="K265" s="558"/>
      <c r="L265" s="558"/>
      <c r="M265" s="558"/>
      <c r="N265" s="559"/>
      <c r="O265" s="560"/>
      <c r="P265" s="560"/>
      <c r="Q265" s="560"/>
      <c r="R265" s="560"/>
      <c r="S265" s="560"/>
      <c r="T265" s="560"/>
      <c r="U265" s="561"/>
      <c r="V265" s="562">
        <f t="shared" si="15"/>
        <v>2356.6666666666665</v>
      </c>
      <c r="W265" s="562"/>
      <c r="X265" s="562"/>
      <c r="Y265" s="562"/>
      <c r="Z265" s="562"/>
      <c r="AA265" s="562"/>
      <c r="AB265" s="562"/>
      <c r="AC265" s="562"/>
      <c r="AD265" s="562">
        <f t="shared" si="13"/>
        <v>23566.666666666664</v>
      </c>
      <c r="AE265" s="562"/>
      <c r="AF265" s="562"/>
      <c r="AG265" s="562"/>
      <c r="AH265" s="562"/>
      <c r="AI265" s="562"/>
      <c r="AJ265" s="562"/>
      <c r="AK265" s="562"/>
      <c r="AL265" s="559"/>
      <c r="AM265" s="560"/>
      <c r="AN265" s="560"/>
      <c r="AO265" s="560"/>
      <c r="AP265" s="560"/>
      <c r="AQ265" s="560"/>
      <c r="AR265" s="560"/>
      <c r="AS265" s="561"/>
      <c r="AT265" s="562"/>
      <c r="AU265" s="562"/>
      <c r="AV265" s="562"/>
      <c r="AW265" s="562"/>
      <c r="AX265" s="562"/>
      <c r="AY265" s="562"/>
      <c r="AZ265" s="562"/>
      <c r="BA265" s="562"/>
      <c r="BB265" s="562"/>
      <c r="BC265" s="562"/>
      <c r="BD265" s="562"/>
      <c r="BE265" s="562"/>
      <c r="BF265" s="562"/>
      <c r="BG265" s="562"/>
      <c r="BH265" s="562"/>
      <c r="BI265" s="562"/>
      <c r="BJ265" s="562"/>
      <c r="BK265" s="558">
        <f t="shared" si="14"/>
        <v>195603.33333333331</v>
      </c>
      <c r="BL265" s="558"/>
      <c r="BM265" s="558"/>
      <c r="BN265" s="558"/>
      <c r="BO265" s="558"/>
      <c r="BP265" s="558"/>
      <c r="BQ265" s="558"/>
      <c r="BR265" s="558"/>
      <c r="BS265" s="558"/>
      <c r="BT265" s="563"/>
    </row>
    <row r="266" spans="1:72" s="2" customFormat="1" ht="18" customHeight="1" x14ac:dyDescent="0.2">
      <c r="A266" s="422" t="s">
        <v>1995</v>
      </c>
      <c r="B266" s="422" t="s">
        <v>2015</v>
      </c>
      <c r="C266" s="404">
        <v>1</v>
      </c>
      <c r="D266" s="425">
        <v>1</v>
      </c>
      <c r="E266" s="405">
        <v>14140</v>
      </c>
      <c r="F266" s="558">
        <f t="shared" si="16"/>
        <v>169680</v>
      </c>
      <c r="G266" s="558"/>
      <c r="H266" s="558"/>
      <c r="I266" s="558"/>
      <c r="J266" s="558"/>
      <c r="K266" s="558"/>
      <c r="L266" s="558"/>
      <c r="M266" s="558"/>
      <c r="N266" s="559"/>
      <c r="O266" s="560"/>
      <c r="P266" s="560"/>
      <c r="Q266" s="560"/>
      <c r="R266" s="560"/>
      <c r="S266" s="560"/>
      <c r="T266" s="560"/>
      <c r="U266" s="561"/>
      <c r="V266" s="562">
        <f t="shared" si="15"/>
        <v>2356.6666666666665</v>
      </c>
      <c r="W266" s="562"/>
      <c r="X266" s="562"/>
      <c r="Y266" s="562"/>
      <c r="Z266" s="562"/>
      <c r="AA266" s="562"/>
      <c r="AB266" s="562"/>
      <c r="AC266" s="562"/>
      <c r="AD266" s="562">
        <f t="shared" si="13"/>
        <v>23566.666666666664</v>
      </c>
      <c r="AE266" s="562"/>
      <c r="AF266" s="562"/>
      <c r="AG266" s="562"/>
      <c r="AH266" s="562"/>
      <c r="AI266" s="562"/>
      <c r="AJ266" s="562"/>
      <c r="AK266" s="562"/>
      <c r="AL266" s="559"/>
      <c r="AM266" s="560"/>
      <c r="AN266" s="560"/>
      <c r="AO266" s="560"/>
      <c r="AP266" s="560"/>
      <c r="AQ266" s="560"/>
      <c r="AR266" s="560"/>
      <c r="AS266" s="561"/>
      <c r="AT266" s="562"/>
      <c r="AU266" s="562"/>
      <c r="AV266" s="562"/>
      <c r="AW266" s="562"/>
      <c r="AX266" s="562"/>
      <c r="AY266" s="562"/>
      <c r="AZ266" s="562"/>
      <c r="BA266" s="562"/>
      <c r="BB266" s="562"/>
      <c r="BC266" s="562"/>
      <c r="BD266" s="562"/>
      <c r="BE266" s="562"/>
      <c r="BF266" s="562"/>
      <c r="BG266" s="562"/>
      <c r="BH266" s="562"/>
      <c r="BI266" s="562"/>
      <c r="BJ266" s="562"/>
      <c r="BK266" s="558">
        <f t="shared" si="14"/>
        <v>195603.33333333331</v>
      </c>
      <c r="BL266" s="558"/>
      <c r="BM266" s="558"/>
      <c r="BN266" s="558"/>
      <c r="BO266" s="558"/>
      <c r="BP266" s="558"/>
      <c r="BQ266" s="558"/>
      <c r="BR266" s="558"/>
      <c r="BS266" s="558"/>
      <c r="BT266" s="563"/>
    </row>
    <row r="267" spans="1:72" s="2" customFormat="1" ht="18" customHeight="1" x14ac:dyDescent="0.2">
      <c r="A267" s="422" t="s">
        <v>1995</v>
      </c>
      <c r="B267" s="422" t="s">
        <v>1793</v>
      </c>
      <c r="C267" s="404">
        <v>1</v>
      </c>
      <c r="D267" s="425">
        <v>1</v>
      </c>
      <c r="E267" s="405">
        <v>14140</v>
      </c>
      <c r="F267" s="558">
        <f t="shared" si="16"/>
        <v>169680</v>
      </c>
      <c r="G267" s="558"/>
      <c r="H267" s="558"/>
      <c r="I267" s="558"/>
      <c r="J267" s="558"/>
      <c r="K267" s="558"/>
      <c r="L267" s="558"/>
      <c r="M267" s="558"/>
      <c r="N267" s="559"/>
      <c r="O267" s="560"/>
      <c r="P267" s="560"/>
      <c r="Q267" s="560"/>
      <c r="R267" s="560"/>
      <c r="S267" s="560"/>
      <c r="T267" s="560"/>
      <c r="U267" s="561"/>
      <c r="V267" s="562">
        <f t="shared" si="15"/>
        <v>2356.6666666666665</v>
      </c>
      <c r="W267" s="562"/>
      <c r="X267" s="562"/>
      <c r="Y267" s="562"/>
      <c r="Z267" s="562"/>
      <c r="AA267" s="562"/>
      <c r="AB267" s="562"/>
      <c r="AC267" s="562"/>
      <c r="AD267" s="562">
        <f t="shared" ref="AD267:AD320" si="17">E267/30*50</f>
        <v>23566.666666666664</v>
      </c>
      <c r="AE267" s="562"/>
      <c r="AF267" s="562"/>
      <c r="AG267" s="562"/>
      <c r="AH267" s="562"/>
      <c r="AI267" s="562"/>
      <c r="AJ267" s="562"/>
      <c r="AK267" s="562"/>
      <c r="AL267" s="559"/>
      <c r="AM267" s="560"/>
      <c r="AN267" s="560"/>
      <c r="AO267" s="560"/>
      <c r="AP267" s="560"/>
      <c r="AQ267" s="560"/>
      <c r="AR267" s="560"/>
      <c r="AS267" s="561"/>
      <c r="AT267" s="562"/>
      <c r="AU267" s="562"/>
      <c r="AV267" s="562"/>
      <c r="AW267" s="562"/>
      <c r="AX267" s="562"/>
      <c r="AY267" s="562"/>
      <c r="AZ267" s="562"/>
      <c r="BA267" s="562"/>
      <c r="BB267" s="562"/>
      <c r="BC267" s="562"/>
      <c r="BD267" s="562"/>
      <c r="BE267" s="562"/>
      <c r="BF267" s="562"/>
      <c r="BG267" s="562"/>
      <c r="BH267" s="562"/>
      <c r="BI267" s="562"/>
      <c r="BJ267" s="562"/>
      <c r="BK267" s="558">
        <f t="shared" ref="BK267:BK318" si="18">F267+V267+AD267</f>
        <v>195603.33333333331</v>
      </c>
      <c r="BL267" s="558"/>
      <c r="BM267" s="558"/>
      <c r="BN267" s="558"/>
      <c r="BO267" s="558"/>
      <c r="BP267" s="558"/>
      <c r="BQ267" s="558"/>
      <c r="BR267" s="558"/>
      <c r="BS267" s="558"/>
      <c r="BT267" s="563"/>
    </row>
    <row r="268" spans="1:72" s="2" customFormat="1" ht="18" customHeight="1" x14ac:dyDescent="0.2">
      <c r="A268" s="422" t="s">
        <v>1995</v>
      </c>
      <c r="B268" s="422" t="s">
        <v>1769</v>
      </c>
      <c r="C268" s="404">
        <v>1</v>
      </c>
      <c r="D268" s="425">
        <v>1</v>
      </c>
      <c r="E268" s="405">
        <v>14140</v>
      </c>
      <c r="F268" s="558">
        <f t="shared" si="16"/>
        <v>169680</v>
      </c>
      <c r="G268" s="558"/>
      <c r="H268" s="558"/>
      <c r="I268" s="558"/>
      <c r="J268" s="558"/>
      <c r="K268" s="558"/>
      <c r="L268" s="558"/>
      <c r="M268" s="558"/>
      <c r="N268" s="559"/>
      <c r="O268" s="560"/>
      <c r="P268" s="560"/>
      <c r="Q268" s="560"/>
      <c r="R268" s="560"/>
      <c r="S268" s="560"/>
      <c r="T268" s="560"/>
      <c r="U268" s="561"/>
      <c r="V268" s="562">
        <f t="shared" ref="V268:V318" si="19">E268/30*5</f>
        <v>2356.6666666666665</v>
      </c>
      <c r="W268" s="562"/>
      <c r="X268" s="562"/>
      <c r="Y268" s="562"/>
      <c r="Z268" s="562"/>
      <c r="AA268" s="562"/>
      <c r="AB268" s="562"/>
      <c r="AC268" s="562"/>
      <c r="AD268" s="562">
        <f t="shared" si="17"/>
        <v>23566.666666666664</v>
      </c>
      <c r="AE268" s="562"/>
      <c r="AF268" s="562"/>
      <c r="AG268" s="562"/>
      <c r="AH268" s="562"/>
      <c r="AI268" s="562"/>
      <c r="AJ268" s="562"/>
      <c r="AK268" s="562"/>
      <c r="AL268" s="559"/>
      <c r="AM268" s="560"/>
      <c r="AN268" s="560"/>
      <c r="AO268" s="560"/>
      <c r="AP268" s="560"/>
      <c r="AQ268" s="560"/>
      <c r="AR268" s="560"/>
      <c r="AS268" s="561"/>
      <c r="AT268" s="562"/>
      <c r="AU268" s="562"/>
      <c r="AV268" s="562"/>
      <c r="AW268" s="562"/>
      <c r="AX268" s="562"/>
      <c r="AY268" s="562"/>
      <c r="AZ268" s="562"/>
      <c r="BA268" s="562"/>
      <c r="BB268" s="562"/>
      <c r="BC268" s="562"/>
      <c r="BD268" s="562"/>
      <c r="BE268" s="562"/>
      <c r="BF268" s="562"/>
      <c r="BG268" s="562"/>
      <c r="BH268" s="562"/>
      <c r="BI268" s="562"/>
      <c r="BJ268" s="562"/>
      <c r="BK268" s="558">
        <f t="shared" si="18"/>
        <v>195603.33333333331</v>
      </c>
      <c r="BL268" s="558"/>
      <c r="BM268" s="558"/>
      <c r="BN268" s="558"/>
      <c r="BO268" s="558"/>
      <c r="BP268" s="558"/>
      <c r="BQ268" s="558"/>
      <c r="BR268" s="558"/>
      <c r="BS268" s="558"/>
      <c r="BT268" s="563"/>
    </row>
    <row r="269" spans="1:72" s="2" customFormat="1" ht="18" customHeight="1" x14ac:dyDescent="0.2">
      <c r="A269" s="422" t="s">
        <v>1995</v>
      </c>
      <c r="B269" s="422" t="s">
        <v>1764</v>
      </c>
      <c r="C269" s="404">
        <v>1</v>
      </c>
      <c r="D269" s="425">
        <v>2</v>
      </c>
      <c r="E269" s="405">
        <v>28280</v>
      </c>
      <c r="F269" s="558">
        <f t="shared" si="16"/>
        <v>339360</v>
      </c>
      <c r="G269" s="558"/>
      <c r="H269" s="558"/>
      <c r="I269" s="558"/>
      <c r="J269" s="558"/>
      <c r="K269" s="558"/>
      <c r="L269" s="558"/>
      <c r="M269" s="558"/>
      <c r="N269" s="559"/>
      <c r="O269" s="560"/>
      <c r="P269" s="560"/>
      <c r="Q269" s="560"/>
      <c r="R269" s="560"/>
      <c r="S269" s="560"/>
      <c r="T269" s="560"/>
      <c r="U269" s="561"/>
      <c r="V269" s="562">
        <f t="shared" si="19"/>
        <v>4713.333333333333</v>
      </c>
      <c r="W269" s="562"/>
      <c r="X269" s="562"/>
      <c r="Y269" s="562"/>
      <c r="Z269" s="562"/>
      <c r="AA269" s="562"/>
      <c r="AB269" s="562"/>
      <c r="AC269" s="562"/>
      <c r="AD269" s="562">
        <f t="shared" si="17"/>
        <v>47133.333333333328</v>
      </c>
      <c r="AE269" s="562"/>
      <c r="AF269" s="562"/>
      <c r="AG269" s="562"/>
      <c r="AH269" s="562"/>
      <c r="AI269" s="562"/>
      <c r="AJ269" s="562"/>
      <c r="AK269" s="562"/>
      <c r="AL269" s="559"/>
      <c r="AM269" s="560"/>
      <c r="AN269" s="560"/>
      <c r="AO269" s="560"/>
      <c r="AP269" s="560"/>
      <c r="AQ269" s="560"/>
      <c r="AR269" s="560"/>
      <c r="AS269" s="561"/>
      <c r="AT269" s="562"/>
      <c r="AU269" s="562"/>
      <c r="AV269" s="562"/>
      <c r="AW269" s="562"/>
      <c r="AX269" s="562"/>
      <c r="AY269" s="562"/>
      <c r="AZ269" s="562"/>
      <c r="BA269" s="562"/>
      <c r="BB269" s="562"/>
      <c r="BC269" s="562"/>
      <c r="BD269" s="562"/>
      <c r="BE269" s="562"/>
      <c r="BF269" s="562"/>
      <c r="BG269" s="562"/>
      <c r="BH269" s="562"/>
      <c r="BI269" s="562"/>
      <c r="BJ269" s="562"/>
      <c r="BK269" s="558">
        <f t="shared" si="18"/>
        <v>391206.66666666663</v>
      </c>
      <c r="BL269" s="558"/>
      <c r="BM269" s="558"/>
      <c r="BN269" s="558"/>
      <c r="BO269" s="558"/>
      <c r="BP269" s="558"/>
      <c r="BQ269" s="558"/>
      <c r="BR269" s="558"/>
      <c r="BS269" s="558"/>
      <c r="BT269" s="563"/>
    </row>
    <row r="270" spans="1:72" s="2" customFormat="1" ht="12.75" x14ac:dyDescent="0.2">
      <c r="A270" s="422" t="s">
        <v>1995</v>
      </c>
      <c r="B270" s="422" t="s">
        <v>1790</v>
      </c>
      <c r="C270" s="404">
        <v>1</v>
      </c>
      <c r="D270" s="425">
        <v>1</v>
      </c>
      <c r="E270" s="405">
        <v>14140</v>
      </c>
      <c r="F270" s="558">
        <f t="shared" si="16"/>
        <v>169680</v>
      </c>
      <c r="G270" s="558"/>
      <c r="H270" s="558"/>
      <c r="I270" s="558"/>
      <c r="J270" s="558"/>
      <c r="K270" s="558"/>
      <c r="L270" s="558"/>
      <c r="M270" s="558"/>
      <c r="N270" s="559"/>
      <c r="O270" s="560"/>
      <c r="P270" s="560"/>
      <c r="Q270" s="560"/>
      <c r="R270" s="560"/>
      <c r="S270" s="560"/>
      <c r="T270" s="560"/>
      <c r="U270" s="561"/>
      <c r="V270" s="562">
        <f t="shared" si="19"/>
        <v>2356.6666666666665</v>
      </c>
      <c r="W270" s="562"/>
      <c r="X270" s="562"/>
      <c r="Y270" s="562"/>
      <c r="Z270" s="562"/>
      <c r="AA270" s="562"/>
      <c r="AB270" s="562"/>
      <c r="AC270" s="562"/>
      <c r="AD270" s="562">
        <f t="shared" si="17"/>
        <v>23566.666666666664</v>
      </c>
      <c r="AE270" s="562"/>
      <c r="AF270" s="562"/>
      <c r="AG270" s="562"/>
      <c r="AH270" s="562"/>
      <c r="AI270" s="562"/>
      <c r="AJ270" s="562"/>
      <c r="AK270" s="562"/>
      <c r="AL270" s="559"/>
      <c r="AM270" s="560"/>
      <c r="AN270" s="560"/>
      <c r="AO270" s="560"/>
      <c r="AP270" s="560"/>
      <c r="AQ270" s="560"/>
      <c r="AR270" s="560"/>
      <c r="AS270" s="561"/>
      <c r="AT270" s="562"/>
      <c r="AU270" s="562"/>
      <c r="AV270" s="562"/>
      <c r="AW270" s="562"/>
      <c r="AX270" s="562"/>
      <c r="AY270" s="562"/>
      <c r="AZ270" s="562"/>
      <c r="BA270" s="562"/>
      <c r="BB270" s="562"/>
      <c r="BC270" s="562"/>
      <c r="BD270" s="562"/>
      <c r="BE270" s="562"/>
      <c r="BF270" s="562"/>
      <c r="BG270" s="562"/>
      <c r="BH270" s="562"/>
      <c r="BI270" s="562"/>
      <c r="BJ270" s="562"/>
      <c r="BK270" s="558">
        <f t="shared" si="18"/>
        <v>195603.33333333331</v>
      </c>
      <c r="BL270" s="558"/>
      <c r="BM270" s="558"/>
      <c r="BN270" s="558"/>
      <c r="BO270" s="558"/>
      <c r="BP270" s="558"/>
      <c r="BQ270" s="558"/>
      <c r="BR270" s="558"/>
      <c r="BS270" s="558"/>
      <c r="BT270" s="563"/>
    </row>
    <row r="271" spans="1:72" s="2" customFormat="1" ht="18" customHeight="1" x14ac:dyDescent="0.2">
      <c r="A271" s="422" t="s">
        <v>1996</v>
      </c>
      <c r="B271" s="422" t="s">
        <v>1763</v>
      </c>
      <c r="C271" s="404">
        <v>1</v>
      </c>
      <c r="D271" s="425">
        <v>2</v>
      </c>
      <c r="E271" s="405">
        <v>30300</v>
      </c>
      <c r="F271" s="558">
        <f t="shared" si="16"/>
        <v>363600</v>
      </c>
      <c r="G271" s="558"/>
      <c r="H271" s="558"/>
      <c r="I271" s="558"/>
      <c r="J271" s="558"/>
      <c r="K271" s="558"/>
      <c r="L271" s="558"/>
      <c r="M271" s="558"/>
      <c r="N271" s="559"/>
      <c r="O271" s="560"/>
      <c r="P271" s="560"/>
      <c r="Q271" s="560"/>
      <c r="R271" s="560"/>
      <c r="S271" s="560"/>
      <c r="T271" s="560"/>
      <c r="U271" s="561"/>
      <c r="V271" s="562">
        <f t="shared" si="19"/>
        <v>5050</v>
      </c>
      <c r="W271" s="562"/>
      <c r="X271" s="562"/>
      <c r="Y271" s="562"/>
      <c r="Z271" s="562"/>
      <c r="AA271" s="562"/>
      <c r="AB271" s="562"/>
      <c r="AC271" s="562"/>
      <c r="AD271" s="562">
        <f t="shared" si="17"/>
        <v>50500</v>
      </c>
      <c r="AE271" s="562"/>
      <c r="AF271" s="562"/>
      <c r="AG271" s="562"/>
      <c r="AH271" s="562"/>
      <c r="AI271" s="562"/>
      <c r="AJ271" s="562"/>
      <c r="AK271" s="562"/>
      <c r="AL271" s="559"/>
      <c r="AM271" s="560"/>
      <c r="AN271" s="560"/>
      <c r="AO271" s="560"/>
      <c r="AP271" s="560"/>
      <c r="AQ271" s="560"/>
      <c r="AR271" s="560"/>
      <c r="AS271" s="561"/>
      <c r="AT271" s="562"/>
      <c r="AU271" s="562"/>
      <c r="AV271" s="562"/>
      <c r="AW271" s="562"/>
      <c r="AX271" s="562"/>
      <c r="AY271" s="562"/>
      <c r="AZ271" s="562"/>
      <c r="BA271" s="562"/>
      <c r="BB271" s="562"/>
      <c r="BC271" s="562"/>
      <c r="BD271" s="562"/>
      <c r="BE271" s="562"/>
      <c r="BF271" s="562"/>
      <c r="BG271" s="562"/>
      <c r="BH271" s="562"/>
      <c r="BI271" s="562"/>
      <c r="BJ271" s="562"/>
      <c r="BK271" s="558">
        <f t="shared" si="18"/>
        <v>419150</v>
      </c>
      <c r="BL271" s="558"/>
      <c r="BM271" s="558"/>
      <c r="BN271" s="558"/>
      <c r="BO271" s="558"/>
      <c r="BP271" s="558"/>
      <c r="BQ271" s="558"/>
      <c r="BR271" s="558"/>
      <c r="BS271" s="558"/>
      <c r="BT271" s="563"/>
    </row>
    <row r="272" spans="1:72" s="2" customFormat="1" ht="18" customHeight="1" x14ac:dyDescent="0.2">
      <c r="A272" s="422" t="s">
        <v>1997</v>
      </c>
      <c r="B272" s="422" t="s">
        <v>1788</v>
      </c>
      <c r="C272" s="404">
        <v>1</v>
      </c>
      <c r="D272" s="425">
        <v>1</v>
      </c>
      <c r="E272" s="405">
        <v>15150</v>
      </c>
      <c r="F272" s="558">
        <f t="shared" si="16"/>
        <v>181800</v>
      </c>
      <c r="G272" s="558"/>
      <c r="H272" s="558"/>
      <c r="I272" s="558"/>
      <c r="J272" s="558"/>
      <c r="K272" s="558"/>
      <c r="L272" s="558"/>
      <c r="M272" s="558"/>
      <c r="N272" s="559"/>
      <c r="O272" s="560"/>
      <c r="P272" s="560"/>
      <c r="Q272" s="560"/>
      <c r="R272" s="560"/>
      <c r="S272" s="560"/>
      <c r="T272" s="560"/>
      <c r="U272" s="561"/>
      <c r="V272" s="562">
        <f t="shared" si="19"/>
        <v>2525</v>
      </c>
      <c r="W272" s="562"/>
      <c r="X272" s="562"/>
      <c r="Y272" s="562"/>
      <c r="Z272" s="562"/>
      <c r="AA272" s="562"/>
      <c r="AB272" s="562"/>
      <c r="AC272" s="562"/>
      <c r="AD272" s="562">
        <f t="shared" si="17"/>
        <v>25250</v>
      </c>
      <c r="AE272" s="562"/>
      <c r="AF272" s="562"/>
      <c r="AG272" s="562"/>
      <c r="AH272" s="562"/>
      <c r="AI272" s="562"/>
      <c r="AJ272" s="562"/>
      <c r="AK272" s="562"/>
      <c r="AL272" s="559"/>
      <c r="AM272" s="560"/>
      <c r="AN272" s="560"/>
      <c r="AO272" s="560"/>
      <c r="AP272" s="560"/>
      <c r="AQ272" s="560"/>
      <c r="AR272" s="560"/>
      <c r="AS272" s="561"/>
      <c r="AT272" s="562"/>
      <c r="AU272" s="562"/>
      <c r="AV272" s="562"/>
      <c r="AW272" s="562"/>
      <c r="AX272" s="562"/>
      <c r="AY272" s="562"/>
      <c r="AZ272" s="562"/>
      <c r="BA272" s="562"/>
      <c r="BB272" s="562"/>
      <c r="BC272" s="562"/>
      <c r="BD272" s="562"/>
      <c r="BE272" s="562"/>
      <c r="BF272" s="562"/>
      <c r="BG272" s="562"/>
      <c r="BH272" s="562"/>
      <c r="BI272" s="562"/>
      <c r="BJ272" s="562"/>
      <c r="BK272" s="558">
        <f t="shared" si="18"/>
        <v>209575</v>
      </c>
      <c r="BL272" s="558"/>
      <c r="BM272" s="558"/>
      <c r="BN272" s="558"/>
      <c r="BO272" s="558"/>
      <c r="BP272" s="558"/>
      <c r="BQ272" s="558"/>
      <c r="BR272" s="558"/>
      <c r="BS272" s="558"/>
      <c r="BT272" s="563"/>
    </row>
    <row r="273" spans="1:72" s="2" customFormat="1" ht="18" customHeight="1" x14ac:dyDescent="0.2">
      <c r="A273" s="422" t="s">
        <v>1997</v>
      </c>
      <c r="B273" s="422" t="s">
        <v>1786</v>
      </c>
      <c r="C273" s="404">
        <v>1</v>
      </c>
      <c r="D273" s="425">
        <v>1</v>
      </c>
      <c r="E273" s="405">
        <v>15150</v>
      </c>
      <c r="F273" s="558">
        <f t="shared" si="16"/>
        <v>181800</v>
      </c>
      <c r="G273" s="558"/>
      <c r="H273" s="558"/>
      <c r="I273" s="558"/>
      <c r="J273" s="558"/>
      <c r="K273" s="558"/>
      <c r="L273" s="558"/>
      <c r="M273" s="558"/>
      <c r="N273" s="559"/>
      <c r="O273" s="560"/>
      <c r="P273" s="560"/>
      <c r="Q273" s="560"/>
      <c r="R273" s="560"/>
      <c r="S273" s="560"/>
      <c r="T273" s="560"/>
      <c r="U273" s="561"/>
      <c r="V273" s="562">
        <f t="shared" si="19"/>
        <v>2525</v>
      </c>
      <c r="W273" s="562"/>
      <c r="X273" s="562"/>
      <c r="Y273" s="562"/>
      <c r="Z273" s="562"/>
      <c r="AA273" s="562"/>
      <c r="AB273" s="562"/>
      <c r="AC273" s="562"/>
      <c r="AD273" s="562">
        <f t="shared" si="17"/>
        <v>25250</v>
      </c>
      <c r="AE273" s="562"/>
      <c r="AF273" s="562"/>
      <c r="AG273" s="562"/>
      <c r="AH273" s="562"/>
      <c r="AI273" s="562"/>
      <c r="AJ273" s="562"/>
      <c r="AK273" s="562"/>
      <c r="AL273" s="559"/>
      <c r="AM273" s="560"/>
      <c r="AN273" s="560"/>
      <c r="AO273" s="560"/>
      <c r="AP273" s="560"/>
      <c r="AQ273" s="560"/>
      <c r="AR273" s="560"/>
      <c r="AS273" s="561"/>
      <c r="AT273" s="562"/>
      <c r="AU273" s="562"/>
      <c r="AV273" s="562"/>
      <c r="AW273" s="562"/>
      <c r="AX273" s="562"/>
      <c r="AY273" s="562"/>
      <c r="AZ273" s="562"/>
      <c r="BA273" s="562"/>
      <c r="BB273" s="562"/>
      <c r="BC273" s="562"/>
      <c r="BD273" s="562"/>
      <c r="BE273" s="562"/>
      <c r="BF273" s="562"/>
      <c r="BG273" s="562"/>
      <c r="BH273" s="562"/>
      <c r="BI273" s="562"/>
      <c r="BJ273" s="562"/>
      <c r="BK273" s="558">
        <f t="shared" si="18"/>
        <v>209575</v>
      </c>
      <c r="BL273" s="558"/>
      <c r="BM273" s="558"/>
      <c r="BN273" s="558"/>
      <c r="BO273" s="558"/>
      <c r="BP273" s="558"/>
      <c r="BQ273" s="558"/>
      <c r="BR273" s="558"/>
      <c r="BS273" s="558"/>
      <c r="BT273" s="563"/>
    </row>
    <row r="274" spans="1:72" s="2" customFormat="1" ht="18" customHeight="1" x14ac:dyDescent="0.2">
      <c r="A274" s="422" t="s">
        <v>1991</v>
      </c>
      <c r="B274" s="422" t="s">
        <v>1768</v>
      </c>
      <c r="C274" s="404">
        <v>1</v>
      </c>
      <c r="D274" s="425">
        <v>1</v>
      </c>
      <c r="E274" s="405">
        <v>15150</v>
      </c>
      <c r="F274" s="558">
        <f t="shared" si="16"/>
        <v>181800</v>
      </c>
      <c r="G274" s="558"/>
      <c r="H274" s="558"/>
      <c r="I274" s="558"/>
      <c r="J274" s="558"/>
      <c r="K274" s="558"/>
      <c r="L274" s="558"/>
      <c r="M274" s="558"/>
      <c r="N274" s="559"/>
      <c r="O274" s="560"/>
      <c r="P274" s="560"/>
      <c r="Q274" s="560"/>
      <c r="R274" s="560"/>
      <c r="S274" s="560"/>
      <c r="T274" s="560"/>
      <c r="U274" s="561"/>
      <c r="V274" s="562">
        <f t="shared" si="19"/>
        <v>2525</v>
      </c>
      <c r="W274" s="562"/>
      <c r="X274" s="562"/>
      <c r="Y274" s="562"/>
      <c r="Z274" s="562"/>
      <c r="AA274" s="562"/>
      <c r="AB274" s="562"/>
      <c r="AC274" s="562"/>
      <c r="AD274" s="562">
        <f t="shared" si="17"/>
        <v>25250</v>
      </c>
      <c r="AE274" s="562"/>
      <c r="AF274" s="562"/>
      <c r="AG274" s="562"/>
      <c r="AH274" s="562"/>
      <c r="AI274" s="562"/>
      <c r="AJ274" s="562"/>
      <c r="AK274" s="562"/>
      <c r="AL274" s="559"/>
      <c r="AM274" s="560"/>
      <c r="AN274" s="560"/>
      <c r="AO274" s="560"/>
      <c r="AP274" s="560"/>
      <c r="AQ274" s="560"/>
      <c r="AR274" s="560"/>
      <c r="AS274" s="561"/>
      <c r="AT274" s="562"/>
      <c r="AU274" s="562"/>
      <c r="AV274" s="562"/>
      <c r="AW274" s="562"/>
      <c r="AX274" s="562"/>
      <c r="AY274" s="562"/>
      <c r="AZ274" s="562"/>
      <c r="BA274" s="562"/>
      <c r="BB274" s="562"/>
      <c r="BC274" s="562"/>
      <c r="BD274" s="562"/>
      <c r="BE274" s="562"/>
      <c r="BF274" s="562"/>
      <c r="BG274" s="562"/>
      <c r="BH274" s="562"/>
      <c r="BI274" s="562"/>
      <c r="BJ274" s="562"/>
      <c r="BK274" s="558">
        <f t="shared" si="18"/>
        <v>209575</v>
      </c>
      <c r="BL274" s="558"/>
      <c r="BM274" s="558"/>
      <c r="BN274" s="558"/>
      <c r="BO274" s="558"/>
      <c r="BP274" s="558"/>
      <c r="BQ274" s="558"/>
      <c r="BR274" s="558"/>
      <c r="BS274" s="558"/>
      <c r="BT274" s="563"/>
    </row>
    <row r="275" spans="1:72" s="2" customFormat="1" ht="18" customHeight="1" x14ac:dyDescent="0.2">
      <c r="A275" s="422" t="s">
        <v>1998</v>
      </c>
      <c r="B275" s="422" t="s">
        <v>1782</v>
      </c>
      <c r="C275" s="404">
        <v>1</v>
      </c>
      <c r="D275" s="425">
        <v>7</v>
      </c>
      <c r="E275" s="405">
        <v>107898</v>
      </c>
      <c r="F275" s="558">
        <f t="shared" si="16"/>
        <v>1294776</v>
      </c>
      <c r="G275" s="558"/>
      <c r="H275" s="558"/>
      <c r="I275" s="558"/>
      <c r="J275" s="558"/>
      <c r="K275" s="558"/>
      <c r="L275" s="558"/>
      <c r="M275" s="558"/>
      <c r="N275" s="559"/>
      <c r="O275" s="560"/>
      <c r="P275" s="560"/>
      <c r="Q275" s="560"/>
      <c r="R275" s="560"/>
      <c r="S275" s="560"/>
      <c r="T275" s="560"/>
      <c r="U275" s="561"/>
      <c r="V275" s="562">
        <f t="shared" si="19"/>
        <v>17983</v>
      </c>
      <c r="W275" s="562"/>
      <c r="X275" s="562"/>
      <c r="Y275" s="562"/>
      <c r="Z275" s="562"/>
      <c r="AA275" s="562"/>
      <c r="AB275" s="562"/>
      <c r="AC275" s="562"/>
      <c r="AD275" s="562">
        <f t="shared" si="17"/>
        <v>179830</v>
      </c>
      <c r="AE275" s="562"/>
      <c r="AF275" s="562"/>
      <c r="AG275" s="562"/>
      <c r="AH275" s="562"/>
      <c r="AI275" s="562"/>
      <c r="AJ275" s="562"/>
      <c r="AK275" s="562"/>
      <c r="AL275" s="559"/>
      <c r="AM275" s="560"/>
      <c r="AN275" s="560"/>
      <c r="AO275" s="560"/>
      <c r="AP275" s="560"/>
      <c r="AQ275" s="560"/>
      <c r="AR275" s="560"/>
      <c r="AS275" s="561"/>
      <c r="AT275" s="562"/>
      <c r="AU275" s="562"/>
      <c r="AV275" s="562"/>
      <c r="AW275" s="562"/>
      <c r="AX275" s="562"/>
      <c r="AY275" s="562"/>
      <c r="AZ275" s="562"/>
      <c r="BA275" s="562"/>
      <c r="BB275" s="562"/>
      <c r="BC275" s="562"/>
      <c r="BD275" s="562"/>
      <c r="BE275" s="562"/>
      <c r="BF275" s="562"/>
      <c r="BG275" s="562"/>
      <c r="BH275" s="562"/>
      <c r="BI275" s="562"/>
      <c r="BJ275" s="562"/>
      <c r="BK275" s="558">
        <f t="shared" si="18"/>
        <v>1492589</v>
      </c>
      <c r="BL275" s="558"/>
      <c r="BM275" s="558"/>
      <c r="BN275" s="558"/>
      <c r="BO275" s="558"/>
      <c r="BP275" s="558"/>
      <c r="BQ275" s="558"/>
      <c r="BR275" s="558"/>
      <c r="BS275" s="558"/>
      <c r="BT275" s="563"/>
    </row>
    <row r="276" spans="1:72" s="2" customFormat="1" ht="18" customHeight="1" x14ac:dyDescent="0.2">
      <c r="A276" s="422" t="s">
        <v>1999</v>
      </c>
      <c r="B276" s="422" t="s">
        <v>1765</v>
      </c>
      <c r="C276" s="404">
        <v>1</v>
      </c>
      <c r="D276" s="425">
        <v>1</v>
      </c>
      <c r="E276" s="405">
        <v>16665</v>
      </c>
      <c r="F276" s="558">
        <f t="shared" si="16"/>
        <v>199980</v>
      </c>
      <c r="G276" s="558"/>
      <c r="H276" s="558"/>
      <c r="I276" s="558"/>
      <c r="J276" s="558"/>
      <c r="K276" s="558"/>
      <c r="L276" s="558"/>
      <c r="M276" s="558"/>
      <c r="N276" s="559"/>
      <c r="O276" s="560"/>
      <c r="P276" s="560"/>
      <c r="Q276" s="560"/>
      <c r="R276" s="560"/>
      <c r="S276" s="560"/>
      <c r="T276" s="560"/>
      <c r="U276" s="561"/>
      <c r="V276" s="562">
        <f t="shared" si="19"/>
        <v>2777.5</v>
      </c>
      <c r="W276" s="562"/>
      <c r="X276" s="562"/>
      <c r="Y276" s="562"/>
      <c r="Z276" s="562"/>
      <c r="AA276" s="562"/>
      <c r="AB276" s="562"/>
      <c r="AC276" s="562"/>
      <c r="AD276" s="562">
        <f t="shared" si="17"/>
        <v>27775</v>
      </c>
      <c r="AE276" s="562"/>
      <c r="AF276" s="562"/>
      <c r="AG276" s="562"/>
      <c r="AH276" s="562"/>
      <c r="AI276" s="562"/>
      <c r="AJ276" s="562"/>
      <c r="AK276" s="562"/>
      <c r="AL276" s="559"/>
      <c r="AM276" s="560"/>
      <c r="AN276" s="560"/>
      <c r="AO276" s="560"/>
      <c r="AP276" s="560"/>
      <c r="AQ276" s="560"/>
      <c r="AR276" s="560"/>
      <c r="AS276" s="561"/>
      <c r="AT276" s="562"/>
      <c r="AU276" s="562"/>
      <c r="AV276" s="562"/>
      <c r="AW276" s="562"/>
      <c r="AX276" s="562"/>
      <c r="AY276" s="562"/>
      <c r="AZ276" s="562"/>
      <c r="BA276" s="562"/>
      <c r="BB276" s="562"/>
      <c r="BC276" s="562"/>
      <c r="BD276" s="562"/>
      <c r="BE276" s="562"/>
      <c r="BF276" s="562"/>
      <c r="BG276" s="562"/>
      <c r="BH276" s="562"/>
      <c r="BI276" s="562"/>
      <c r="BJ276" s="562"/>
      <c r="BK276" s="558">
        <f t="shared" si="18"/>
        <v>230532.5</v>
      </c>
      <c r="BL276" s="558"/>
      <c r="BM276" s="558"/>
      <c r="BN276" s="558"/>
      <c r="BO276" s="558"/>
      <c r="BP276" s="558"/>
      <c r="BQ276" s="558"/>
      <c r="BR276" s="558"/>
      <c r="BS276" s="558"/>
      <c r="BT276" s="563"/>
    </row>
    <row r="277" spans="1:72" s="2" customFormat="1" ht="12.75" x14ac:dyDescent="0.2">
      <c r="A277" s="422" t="s">
        <v>1999</v>
      </c>
      <c r="B277" s="422" t="s">
        <v>1757</v>
      </c>
      <c r="C277" s="404">
        <v>1</v>
      </c>
      <c r="D277" s="425">
        <v>1</v>
      </c>
      <c r="E277" s="405">
        <v>16665</v>
      </c>
      <c r="F277" s="558">
        <f t="shared" si="16"/>
        <v>199980</v>
      </c>
      <c r="G277" s="558"/>
      <c r="H277" s="558"/>
      <c r="I277" s="558"/>
      <c r="J277" s="558"/>
      <c r="K277" s="558"/>
      <c r="L277" s="558"/>
      <c r="M277" s="558"/>
      <c r="N277" s="559"/>
      <c r="O277" s="560"/>
      <c r="P277" s="560"/>
      <c r="Q277" s="560"/>
      <c r="R277" s="560"/>
      <c r="S277" s="560"/>
      <c r="T277" s="560"/>
      <c r="U277" s="561"/>
      <c r="V277" s="562">
        <f t="shared" si="19"/>
        <v>2777.5</v>
      </c>
      <c r="W277" s="562"/>
      <c r="X277" s="562"/>
      <c r="Y277" s="562"/>
      <c r="Z277" s="562"/>
      <c r="AA277" s="562"/>
      <c r="AB277" s="562"/>
      <c r="AC277" s="562"/>
      <c r="AD277" s="562">
        <f t="shared" si="17"/>
        <v>27775</v>
      </c>
      <c r="AE277" s="562"/>
      <c r="AF277" s="562"/>
      <c r="AG277" s="562"/>
      <c r="AH277" s="562"/>
      <c r="AI277" s="562"/>
      <c r="AJ277" s="562"/>
      <c r="AK277" s="562"/>
      <c r="AL277" s="559"/>
      <c r="AM277" s="560"/>
      <c r="AN277" s="560"/>
      <c r="AO277" s="560"/>
      <c r="AP277" s="560"/>
      <c r="AQ277" s="560"/>
      <c r="AR277" s="560"/>
      <c r="AS277" s="561"/>
      <c r="AT277" s="562"/>
      <c r="AU277" s="562"/>
      <c r="AV277" s="562"/>
      <c r="AW277" s="562"/>
      <c r="AX277" s="562"/>
      <c r="AY277" s="562"/>
      <c r="AZ277" s="562"/>
      <c r="BA277" s="562"/>
      <c r="BB277" s="562"/>
      <c r="BC277" s="562"/>
      <c r="BD277" s="562"/>
      <c r="BE277" s="562"/>
      <c r="BF277" s="562"/>
      <c r="BG277" s="562"/>
      <c r="BH277" s="562"/>
      <c r="BI277" s="562"/>
      <c r="BJ277" s="562"/>
      <c r="BK277" s="558">
        <f t="shared" si="18"/>
        <v>230532.5</v>
      </c>
      <c r="BL277" s="558"/>
      <c r="BM277" s="558"/>
      <c r="BN277" s="558"/>
      <c r="BO277" s="558"/>
      <c r="BP277" s="558"/>
      <c r="BQ277" s="558"/>
      <c r="BR277" s="558"/>
      <c r="BS277" s="558"/>
      <c r="BT277" s="563"/>
    </row>
    <row r="278" spans="1:72" s="2" customFormat="1" ht="18" customHeight="1" x14ac:dyDescent="0.2">
      <c r="A278" s="422" t="s">
        <v>1999</v>
      </c>
      <c r="B278" s="422" t="s">
        <v>1772</v>
      </c>
      <c r="C278" s="404">
        <v>1</v>
      </c>
      <c r="D278" s="425">
        <v>1</v>
      </c>
      <c r="E278" s="405">
        <v>16665</v>
      </c>
      <c r="F278" s="558">
        <f t="shared" si="16"/>
        <v>199980</v>
      </c>
      <c r="G278" s="558"/>
      <c r="H278" s="558"/>
      <c r="I278" s="558"/>
      <c r="J278" s="558"/>
      <c r="K278" s="558"/>
      <c r="L278" s="558"/>
      <c r="M278" s="558"/>
      <c r="N278" s="559"/>
      <c r="O278" s="560"/>
      <c r="P278" s="560"/>
      <c r="Q278" s="560"/>
      <c r="R278" s="560"/>
      <c r="S278" s="560"/>
      <c r="T278" s="560"/>
      <c r="U278" s="561"/>
      <c r="V278" s="562">
        <f t="shared" si="19"/>
        <v>2777.5</v>
      </c>
      <c r="W278" s="562"/>
      <c r="X278" s="562"/>
      <c r="Y278" s="562"/>
      <c r="Z278" s="562"/>
      <c r="AA278" s="562"/>
      <c r="AB278" s="562"/>
      <c r="AC278" s="562"/>
      <c r="AD278" s="562">
        <f t="shared" si="17"/>
        <v>27775</v>
      </c>
      <c r="AE278" s="562"/>
      <c r="AF278" s="562"/>
      <c r="AG278" s="562"/>
      <c r="AH278" s="562"/>
      <c r="AI278" s="562"/>
      <c r="AJ278" s="562"/>
      <c r="AK278" s="562"/>
      <c r="AL278" s="559"/>
      <c r="AM278" s="560"/>
      <c r="AN278" s="560"/>
      <c r="AO278" s="560"/>
      <c r="AP278" s="560"/>
      <c r="AQ278" s="560"/>
      <c r="AR278" s="560"/>
      <c r="AS278" s="561"/>
      <c r="AT278" s="562"/>
      <c r="AU278" s="562"/>
      <c r="AV278" s="562"/>
      <c r="AW278" s="562"/>
      <c r="AX278" s="562"/>
      <c r="AY278" s="562"/>
      <c r="AZ278" s="562"/>
      <c r="BA278" s="562"/>
      <c r="BB278" s="562"/>
      <c r="BC278" s="562"/>
      <c r="BD278" s="562"/>
      <c r="BE278" s="562"/>
      <c r="BF278" s="562"/>
      <c r="BG278" s="562"/>
      <c r="BH278" s="562"/>
      <c r="BI278" s="562"/>
      <c r="BJ278" s="562"/>
      <c r="BK278" s="558">
        <f t="shared" si="18"/>
        <v>230532.5</v>
      </c>
      <c r="BL278" s="558"/>
      <c r="BM278" s="558"/>
      <c r="BN278" s="558"/>
      <c r="BO278" s="558"/>
      <c r="BP278" s="558"/>
      <c r="BQ278" s="558"/>
      <c r="BR278" s="558"/>
      <c r="BS278" s="558"/>
      <c r="BT278" s="563"/>
    </row>
    <row r="279" spans="1:72" s="2" customFormat="1" ht="18" customHeight="1" x14ac:dyDescent="0.2">
      <c r="A279" s="422" t="s">
        <v>1999</v>
      </c>
      <c r="B279" s="422" t="s">
        <v>1752</v>
      </c>
      <c r="C279" s="404">
        <v>1</v>
      </c>
      <c r="D279" s="425">
        <v>1</v>
      </c>
      <c r="E279" s="405">
        <v>16665</v>
      </c>
      <c r="F279" s="558">
        <f t="shared" si="16"/>
        <v>199980</v>
      </c>
      <c r="G279" s="558"/>
      <c r="H279" s="558"/>
      <c r="I279" s="558"/>
      <c r="J279" s="558"/>
      <c r="K279" s="558"/>
      <c r="L279" s="558"/>
      <c r="M279" s="558"/>
      <c r="N279" s="559"/>
      <c r="O279" s="560"/>
      <c r="P279" s="560"/>
      <c r="Q279" s="560"/>
      <c r="R279" s="560"/>
      <c r="S279" s="560"/>
      <c r="T279" s="560"/>
      <c r="U279" s="561"/>
      <c r="V279" s="562">
        <f t="shared" si="19"/>
        <v>2777.5</v>
      </c>
      <c r="W279" s="562"/>
      <c r="X279" s="562"/>
      <c r="Y279" s="562"/>
      <c r="Z279" s="562"/>
      <c r="AA279" s="562"/>
      <c r="AB279" s="562"/>
      <c r="AC279" s="562"/>
      <c r="AD279" s="562">
        <f t="shared" si="17"/>
        <v>27775</v>
      </c>
      <c r="AE279" s="562"/>
      <c r="AF279" s="562"/>
      <c r="AG279" s="562"/>
      <c r="AH279" s="562"/>
      <c r="AI279" s="562"/>
      <c r="AJ279" s="562"/>
      <c r="AK279" s="562"/>
      <c r="AL279" s="559"/>
      <c r="AM279" s="560"/>
      <c r="AN279" s="560"/>
      <c r="AO279" s="560"/>
      <c r="AP279" s="560"/>
      <c r="AQ279" s="560"/>
      <c r="AR279" s="560"/>
      <c r="AS279" s="561"/>
      <c r="AT279" s="562"/>
      <c r="AU279" s="562"/>
      <c r="AV279" s="562"/>
      <c r="AW279" s="562"/>
      <c r="AX279" s="562"/>
      <c r="AY279" s="562"/>
      <c r="AZ279" s="562"/>
      <c r="BA279" s="562"/>
      <c r="BB279" s="562"/>
      <c r="BC279" s="562"/>
      <c r="BD279" s="562"/>
      <c r="BE279" s="562"/>
      <c r="BF279" s="562"/>
      <c r="BG279" s="562"/>
      <c r="BH279" s="562"/>
      <c r="BI279" s="562"/>
      <c r="BJ279" s="562"/>
      <c r="BK279" s="558">
        <f t="shared" si="18"/>
        <v>230532.5</v>
      </c>
      <c r="BL279" s="558"/>
      <c r="BM279" s="558"/>
      <c r="BN279" s="558"/>
      <c r="BO279" s="558"/>
      <c r="BP279" s="558"/>
      <c r="BQ279" s="558"/>
      <c r="BR279" s="558"/>
      <c r="BS279" s="558"/>
      <c r="BT279" s="563"/>
    </row>
    <row r="280" spans="1:72" s="2" customFormat="1" ht="18" customHeight="1" x14ac:dyDescent="0.2">
      <c r="A280" s="422" t="s">
        <v>1999</v>
      </c>
      <c r="B280" s="422" t="s">
        <v>1753</v>
      </c>
      <c r="C280" s="404">
        <v>1</v>
      </c>
      <c r="D280" s="425">
        <v>1</v>
      </c>
      <c r="E280" s="405">
        <v>16665</v>
      </c>
      <c r="F280" s="558">
        <f t="shared" si="16"/>
        <v>199980</v>
      </c>
      <c r="G280" s="558"/>
      <c r="H280" s="558"/>
      <c r="I280" s="558"/>
      <c r="J280" s="558"/>
      <c r="K280" s="558"/>
      <c r="L280" s="558"/>
      <c r="M280" s="558"/>
      <c r="N280" s="559"/>
      <c r="O280" s="560"/>
      <c r="P280" s="560"/>
      <c r="Q280" s="560"/>
      <c r="R280" s="560"/>
      <c r="S280" s="560"/>
      <c r="T280" s="560"/>
      <c r="U280" s="561"/>
      <c r="V280" s="562">
        <f t="shared" si="19"/>
        <v>2777.5</v>
      </c>
      <c r="W280" s="562"/>
      <c r="X280" s="562"/>
      <c r="Y280" s="562"/>
      <c r="Z280" s="562"/>
      <c r="AA280" s="562"/>
      <c r="AB280" s="562"/>
      <c r="AC280" s="562"/>
      <c r="AD280" s="562">
        <f t="shared" si="17"/>
        <v>27775</v>
      </c>
      <c r="AE280" s="562"/>
      <c r="AF280" s="562"/>
      <c r="AG280" s="562"/>
      <c r="AH280" s="562"/>
      <c r="AI280" s="562"/>
      <c r="AJ280" s="562"/>
      <c r="AK280" s="562"/>
      <c r="AL280" s="559"/>
      <c r="AM280" s="560"/>
      <c r="AN280" s="560"/>
      <c r="AO280" s="560"/>
      <c r="AP280" s="560"/>
      <c r="AQ280" s="560"/>
      <c r="AR280" s="560"/>
      <c r="AS280" s="561"/>
      <c r="AT280" s="562"/>
      <c r="AU280" s="562"/>
      <c r="AV280" s="562"/>
      <c r="AW280" s="562"/>
      <c r="AX280" s="562"/>
      <c r="AY280" s="562"/>
      <c r="AZ280" s="562"/>
      <c r="BA280" s="562"/>
      <c r="BB280" s="562"/>
      <c r="BC280" s="562"/>
      <c r="BD280" s="562"/>
      <c r="BE280" s="562"/>
      <c r="BF280" s="562"/>
      <c r="BG280" s="562"/>
      <c r="BH280" s="562"/>
      <c r="BI280" s="562"/>
      <c r="BJ280" s="562"/>
      <c r="BK280" s="558">
        <f t="shared" si="18"/>
        <v>230532.5</v>
      </c>
      <c r="BL280" s="558"/>
      <c r="BM280" s="558"/>
      <c r="BN280" s="558"/>
      <c r="BO280" s="558"/>
      <c r="BP280" s="558"/>
      <c r="BQ280" s="558"/>
      <c r="BR280" s="558"/>
      <c r="BS280" s="558"/>
      <c r="BT280" s="563"/>
    </row>
    <row r="281" spans="1:72" s="2" customFormat="1" ht="12.75" x14ac:dyDescent="0.2">
      <c r="A281" s="422" t="s">
        <v>1999</v>
      </c>
      <c r="B281" s="422" t="s">
        <v>1754</v>
      </c>
      <c r="C281" s="404">
        <v>1</v>
      </c>
      <c r="D281" s="425">
        <v>1</v>
      </c>
      <c r="E281" s="405">
        <v>16665</v>
      </c>
      <c r="F281" s="558">
        <f t="shared" si="16"/>
        <v>199980</v>
      </c>
      <c r="G281" s="558"/>
      <c r="H281" s="558"/>
      <c r="I281" s="558"/>
      <c r="J281" s="558"/>
      <c r="K281" s="558"/>
      <c r="L281" s="558"/>
      <c r="M281" s="558"/>
      <c r="N281" s="559"/>
      <c r="O281" s="560"/>
      <c r="P281" s="560"/>
      <c r="Q281" s="560"/>
      <c r="R281" s="560"/>
      <c r="S281" s="560"/>
      <c r="T281" s="560"/>
      <c r="U281" s="561"/>
      <c r="V281" s="562">
        <f t="shared" si="19"/>
        <v>2777.5</v>
      </c>
      <c r="W281" s="562"/>
      <c r="X281" s="562"/>
      <c r="Y281" s="562"/>
      <c r="Z281" s="562"/>
      <c r="AA281" s="562"/>
      <c r="AB281" s="562"/>
      <c r="AC281" s="562"/>
      <c r="AD281" s="562">
        <f t="shared" si="17"/>
        <v>27775</v>
      </c>
      <c r="AE281" s="562"/>
      <c r="AF281" s="562"/>
      <c r="AG281" s="562"/>
      <c r="AH281" s="562"/>
      <c r="AI281" s="562"/>
      <c r="AJ281" s="562"/>
      <c r="AK281" s="562"/>
      <c r="AL281" s="559"/>
      <c r="AM281" s="560"/>
      <c r="AN281" s="560"/>
      <c r="AO281" s="560"/>
      <c r="AP281" s="560"/>
      <c r="AQ281" s="560"/>
      <c r="AR281" s="560"/>
      <c r="AS281" s="561"/>
      <c r="AT281" s="562"/>
      <c r="AU281" s="562"/>
      <c r="AV281" s="562"/>
      <c r="AW281" s="562"/>
      <c r="AX281" s="562"/>
      <c r="AY281" s="562"/>
      <c r="AZ281" s="562"/>
      <c r="BA281" s="562"/>
      <c r="BB281" s="562"/>
      <c r="BC281" s="562"/>
      <c r="BD281" s="562"/>
      <c r="BE281" s="562"/>
      <c r="BF281" s="562"/>
      <c r="BG281" s="562"/>
      <c r="BH281" s="562"/>
      <c r="BI281" s="562"/>
      <c r="BJ281" s="562"/>
      <c r="BK281" s="558">
        <f t="shared" si="18"/>
        <v>230532.5</v>
      </c>
      <c r="BL281" s="558"/>
      <c r="BM281" s="558"/>
      <c r="BN281" s="558"/>
      <c r="BO281" s="558"/>
      <c r="BP281" s="558"/>
      <c r="BQ281" s="558"/>
      <c r="BR281" s="558"/>
      <c r="BS281" s="558"/>
      <c r="BT281" s="563"/>
    </row>
    <row r="282" spans="1:72" s="2" customFormat="1" ht="12.75" x14ac:dyDescent="0.2">
      <c r="A282" s="422" t="s">
        <v>1999</v>
      </c>
      <c r="B282" s="422" t="s">
        <v>1773</v>
      </c>
      <c r="C282" s="404">
        <v>1</v>
      </c>
      <c r="D282" s="425">
        <v>1</v>
      </c>
      <c r="E282" s="405">
        <v>16665</v>
      </c>
      <c r="F282" s="558">
        <f t="shared" si="16"/>
        <v>199980</v>
      </c>
      <c r="G282" s="558"/>
      <c r="H282" s="558"/>
      <c r="I282" s="558"/>
      <c r="J282" s="558"/>
      <c r="K282" s="558"/>
      <c r="L282" s="558"/>
      <c r="M282" s="558"/>
      <c r="N282" s="559"/>
      <c r="O282" s="560"/>
      <c r="P282" s="560"/>
      <c r="Q282" s="560"/>
      <c r="R282" s="560"/>
      <c r="S282" s="560"/>
      <c r="T282" s="560"/>
      <c r="U282" s="561"/>
      <c r="V282" s="562">
        <f t="shared" si="19"/>
        <v>2777.5</v>
      </c>
      <c r="W282" s="562"/>
      <c r="X282" s="562"/>
      <c r="Y282" s="562"/>
      <c r="Z282" s="562"/>
      <c r="AA282" s="562"/>
      <c r="AB282" s="562"/>
      <c r="AC282" s="562"/>
      <c r="AD282" s="562">
        <f t="shared" si="17"/>
        <v>27775</v>
      </c>
      <c r="AE282" s="562"/>
      <c r="AF282" s="562"/>
      <c r="AG282" s="562"/>
      <c r="AH282" s="562"/>
      <c r="AI282" s="562"/>
      <c r="AJ282" s="562"/>
      <c r="AK282" s="562"/>
      <c r="AL282" s="559"/>
      <c r="AM282" s="560"/>
      <c r="AN282" s="560"/>
      <c r="AO282" s="560"/>
      <c r="AP282" s="560"/>
      <c r="AQ282" s="560"/>
      <c r="AR282" s="560"/>
      <c r="AS282" s="561"/>
      <c r="AT282" s="562"/>
      <c r="AU282" s="562"/>
      <c r="AV282" s="562"/>
      <c r="AW282" s="562"/>
      <c r="AX282" s="562"/>
      <c r="AY282" s="562"/>
      <c r="AZ282" s="562"/>
      <c r="BA282" s="562"/>
      <c r="BB282" s="562"/>
      <c r="BC282" s="562"/>
      <c r="BD282" s="562"/>
      <c r="BE282" s="562"/>
      <c r="BF282" s="562"/>
      <c r="BG282" s="562"/>
      <c r="BH282" s="562"/>
      <c r="BI282" s="562"/>
      <c r="BJ282" s="562"/>
      <c r="BK282" s="558">
        <f t="shared" si="18"/>
        <v>230532.5</v>
      </c>
      <c r="BL282" s="558"/>
      <c r="BM282" s="558"/>
      <c r="BN282" s="558"/>
      <c r="BO282" s="558"/>
      <c r="BP282" s="558"/>
      <c r="BQ282" s="558"/>
      <c r="BR282" s="558"/>
      <c r="BS282" s="558"/>
      <c r="BT282" s="563"/>
    </row>
    <row r="283" spans="1:72" s="2" customFormat="1" ht="12.75" x14ac:dyDescent="0.2">
      <c r="A283" s="422" t="s">
        <v>1999</v>
      </c>
      <c r="B283" s="422" t="s">
        <v>2017</v>
      </c>
      <c r="C283" s="404">
        <v>1</v>
      </c>
      <c r="D283" s="425">
        <v>1</v>
      </c>
      <c r="E283" s="405">
        <v>16665</v>
      </c>
      <c r="F283" s="558">
        <f t="shared" si="16"/>
        <v>199980</v>
      </c>
      <c r="G283" s="558"/>
      <c r="H283" s="558"/>
      <c r="I283" s="558"/>
      <c r="J283" s="558"/>
      <c r="K283" s="558"/>
      <c r="L283" s="558"/>
      <c r="M283" s="558"/>
      <c r="N283" s="559"/>
      <c r="O283" s="560"/>
      <c r="P283" s="560"/>
      <c r="Q283" s="560"/>
      <c r="R283" s="560"/>
      <c r="S283" s="560"/>
      <c r="T283" s="560"/>
      <c r="U283" s="561"/>
      <c r="V283" s="562">
        <f t="shared" si="19"/>
        <v>2777.5</v>
      </c>
      <c r="W283" s="562"/>
      <c r="X283" s="562"/>
      <c r="Y283" s="562"/>
      <c r="Z283" s="562"/>
      <c r="AA283" s="562"/>
      <c r="AB283" s="562"/>
      <c r="AC283" s="562"/>
      <c r="AD283" s="562">
        <f t="shared" si="17"/>
        <v>27775</v>
      </c>
      <c r="AE283" s="562"/>
      <c r="AF283" s="562"/>
      <c r="AG283" s="562"/>
      <c r="AH283" s="562"/>
      <c r="AI283" s="562"/>
      <c r="AJ283" s="562"/>
      <c r="AK283" s="562"/>
      <c r="AL283" s="559"/>
      <c r="AM283" s="560"/>
      <c r="AN283" s="560"/>
      <c r="AO283" s="560"/>
      <c r="AP283" s="560"/>
      <c r="AQ283" s="560"/>
      <c r="AR283" s="560"/>
      <c r="AS283" s="561"/>
      <c r="AT283" s="562"/>
      <c r="AU283" s="562"/>
      <c r="AV283" s="562"/>
      <c r="AW283" s="562"/>
      <c r="AX283" s="562"/>
      <c r="AY283" s="562"/>
      <c r="AZ283" s="562"/>
      <c r="BA283" s="562"/>
      <c r="BB283" s="562"/>
      <c r="BC283" s="562"/>
      <c r="BD283" s="562"/>
      <c r="BE283" s="562"/>
      <c r="BF283" s="562"/>
      <c r="BG283" s="562"/>
      <c r="BH283" s="562"/>
      <c r="BI283" s="562"/>
      <c r="BJ283" s="562"/>
      <c r="BK283" s="558">
        <f t="shared" si="18"/>
        <v>230532.5</v>
      </c>
      <c r="BL283" s="558"/>
      <c r="BM283" s="558"/>
      <c r="BN283" s="558"/>
      <c r="BO283" s="558"/>
      <c r="BP283" s="558"/>
      <c r="BQ283" s="558"/>
      <c r="BR283" s="558"/>
      <c r="BS283" s="558"/>
      <c r="BT283" s="563"/>
    </row>
    <row r="284" spans="1:72" s="2" customFormat="1" ht="18" customHeight="1" x14ac:dyDescent="0.2">
      <c r="A284" s="422" t="s">
        <v>1999</v>
      </c>
      <c r="B284" s="422" t="s">
        <v>1783</v>
      </c>
      <c r="C284" s="404">
        <v>1</v>
      </c>
      <c r="D284" s="425">
        <v>1</v>
      </c>
      <c r="E284" s="405">
        <v>16665</v>
      </c>
      <c r="F284" s="558">
        <f t="shared" si="16"/>
        <v>199980</v>
      </c>
      <c r="G284" s="558"/>
      <c r="H284" s="558"/>
      <c r="I284" s="558"/>
      <c r="J284" s="558"/>
      <c r="K284" s="558"/>
      <c r="L284" s="558"/>
      <c r="M284" s="558"/>
      <c r="N284" s="559"/>
      <c r="O284" s="560"/>
      <c r="P284" s="560"/>
      <c r="Q284" s="560"/>
      <c r="R284" s="560"/>
      <c r="S284" s="560"/>
      <c r="T284" s="560"/>
      <c r="U284" s="561"/>
      <c r="V284" s="562">
        <f t="shared" si="19"/>
        <v>2777.5</v>
      </c>
      <c r="W284" s="562"/>
      <c r="X284" s="562"/>
      <c r="Y284" s="562"/>
      <c r="Z284" s="562"/>
      <c r="AA284" s="562"/>
      <c r="AB284" s="562"/>
      <c r="AC284" s="562"/>
      <c r="AD284" s="562">
        <f t="shared" si="17"/>
        <v>27775</v>
      </c>
      <c r="AE284" s="562"/>
      <c r="AF284" s="562"/>
      <c r="AG284" s="562"/>
      <c r="AH284" s="562"/>
      <c r="AI284" s="562"/>
      <c r="AJ284" s="562"/>
      <c r="AK284" s="562"/>
      <c r="AL284" s="559"/>
      <c r="AM284" s="560"/>
      <c r="AN284" s="560"/>
      <c r="AO284" s="560"/>
      <c r="AP284" s="560"/>
      <c r="AQ284" s="560"/>
      <c r="AR284" s="560"/>
      <c r="AS284" s="561"/>
      <c r="AT284" s="562"/>
      <c r="AU284" s="562"/>
      <c r="AV284" s="562"/>
      <c r="AW284" s="562"/>
      <c r="AX284" s="562"/>
      <c r="AY284" s="562"/>
      <c r="AZ284" s="562"/>
      <c r="BA284" s="562"/>
      <c r="BB284" s="562"/>
      <c r="BC284" s="562"/>
      <c r="BD284" s="562"/>
      <c r="BE284" s="562"/>
      <c r="BF284" s="562"/>
      <c r="BG284" s="562"/>
      <c r="BH284" s="562"/>
      <c r="BI284" s="562"/>
      <c r="BJ284" s="562"/>
      <c r="BK284" s="558">
        <f t="shared" si="18"/>
        <v>230532.5</v>
      </c>
      <c r="BL284" s="558"/>
      <c r="BM284" s="558"/>
      <c r="BN284" s="558"/>
      <c r="BO284" s="558"/>
      <c r="BP284" s="558"/>
      <c r="BQ284" s="558"/>
      <c r="BR284" s="558"/>
      <c r="BS284" s="558"/>
      <c r="BT284" s="563"/>
    </row>
    <row r="285" spans="1:72" s="2" customFormat="1" ht="18" customHeight="1" x14ac:dyDescent="0.2">
      <c r="A285" s="422" t="s">
        <v>1999</v>
      </c>
      <c r="B285" s="422" t="s">
        <v>1767</v>
      </c>
      <c r="C285" s="404">
        <v>1</v>
      </c>
      <c r="D285" s="425">
        <v>1</v>
      </c>
      <c r="E285" s="405">
        <v>16665</v>
      </c>
      <c r="F285" s="558">
        <f t="shared" si="16"/>
        <v>199980</v>
      </c>
      <c r="G285" s="558"/>
      <c r="H285" s="558"/>
      <c r="I285" s="558"/>
      <c r="J285" s="558"/>
      <c r="K285" s="558"/>
      <c r="L285" s="558"/>
      <c r="M285" s="558"/>
      <c r="N285" s="559"/>
      <c r="O285" s="560"/>
      <c r="P285" s="560"/>
      <c r="Q285" s="560"/>
      <c r="R285" s="560"/>
      <c r="S285" s="560"/>
      <c r="T285" s="560"/>
      <c r="U285" s="561"/>
      <c r="V285" s="562">
        <f t="shared" si="19"/>
        <v>2777.5</v>
      </c>
      <c r="W285" s="562"/>
      <c r="X285" s="562"/>
      <c r="Y285" s="562"/>
      <c r="Z285" s="562"/>
      <c r="AA285" s="562"/>
      <c r="AB285" s="562"/>
      <c r="AC285" s="562"/>
      <c r="AD285" s="562">
        <f t="shared" si="17"/>
        <v>27775</v>
      </c>
      <c r="AE285" s="562"/>
      <c r="AF285" s="562"/>
      <c r="AG285" s="562"/>
      <c r="AH285" s="562"/>
      <c r="AI285" s="562"/>
      <c r="AJ285" s="562"/>
      <c r="AK285" s="562"/>
      <c r="AL285" s="559"/>
      <c r="AM285" s="560"/>
      <c r="AN285" s="560"/>
      <c r="AO285" s="560"/>
      <c r="AP285" s="560"/>
      <c r="AQ285" s="560"/>
      <c r="AR285" s="560"/>
      <c r="AS285" s="561"/>
      <c r="AT285" s="562"/>
      <c r="AU285" s="562"/>
      <c r="AV285" s="562"/>
      <c r="AW285" s="562"/>
      <c r="AX285" s="562"/>
      <c r="AY285" s="562"/>
      <c r="AZ285" s="562"/>
      <c r="BA285" s="562"/>
      <c r="BB285" s="562"/>
      <c r="BC285" s="562"/>
      <c r="BD285" s="562"/>
      <c r="BE285" s="562"/>
      <c r="BF285" s="562"/>
      <c r="BG285" s="562"/>
      <c r="BH285" s="562"/>
      <c r="BI285" s="562"/>
      <c r="BJ285" s="562"/>
      <c r="BK285" s="558">
        <f t="shared" si="18"/>
        <v>230532.5</v>
      </c>
      <c r="BL285" s="558"/>
      <c r="BM285" s="558"/>
      <c r="BN285" s="558"/>
      <c r="BO285" s="558"/>
      <c r="BP285" s="558"/>
      <c r="BQ285" s="558"/>
      <c r="BR285" s="558"/>
      <c r="BS285" s="558"/>
      <c r="BT285" s="563"/>
    </row>
    <row r="286" spans="1:72" s="2" customFormat="1" ht="12.75" x14ac:dyDescent="0.2">
      <c r="A286" s="422" t="s">
        <v>1999</v>
      </c>
      <c r="B286" s="422" t="s">
        <v>1790</v>
      </c>
      <c r="C286" s="404">
        <v>1</v>
      </c>
      <c r="D286" s="425">
        <v>1</v>
      </c>
      <c r="E286" s="405">
        <v>16665</v>
      </c>
      <c r="F286" s="558">
        <f t="shared" si="16"/>
        <v>199980</v>
      </c>
      <c r="G286" s="558"/>
      <c r="H286" s="558"/>
      <c r="I286" s="558"/>
      <c r="J286" s="558"/>
      <c r="K286" s="558"/>
      <c r="L286" s="558"/>
      <c r="M286" s="558"/>
      <c r="N286" s="559"/>
      <c r="O286" s="560"/>
      <c r="P286" s="560"/>
      <c r="Q286" s="560"/>
      <c r="R286" s="560"/>
      <c r="S286" s="560"/>
      <c r="T286" s="560"/>
      <c r="U286" s="561"/>
      <c r="V286" s="562">
        <f t="shared" si="19"/>
        <v>2777.5</v>
      </c>
      <c r="W286" s="562"/>
      <c r="X286" s="562"/>
      <c r="Y286" s="562"/>
      <c r="Z286" s="562"/>
      <c r="AA286" s="562"/>
      <c r="AB286" s="562"/>
      <c r="AC286" s="562"/>
      <c r="AD286" s="562">
        <f t="shared" si="17"/>
        <v>27775</v>
      </c>
      <c r="AE286" s="562"/>
      <c r="AF286" s="562"/>
      <c r="AG286" s="562"/>
      <c r="AH286" s="562"/>
      <c r="AI286" s="562"/>
      <c r="AJ286" s="562"/>
      <c r="AK286" s="562"/>
      <c r="AL286" s="559"/>
      <c r="AM286" s="560"/>
      <c r="AN286" s="560"/>
      <c r="AO286" s="560"/>
      <c r="AP286" s="560"/>
      <c r="AQ286" s="560"/>
      <c r="AR286" s="560"/>
      <c r="AS286" s="561"/>
      <c r="AT286" s="562"/>
      <c r="AU286" s="562"/>
      <c r="AV286" s="562"/>
      <c r="AW286" s="562"/>
      <c r="AX286" s="562"/>
      <c r="AY286" s="562"/>
      <c r="AZ286" s="562"/>
      <c r="BA286" s="562"/>
      <c r="BB286" s="562"/>
      <c r="BC286" s="562"/>
      <c r="BD286" s="562"/>
      <c r="BE286" s="562"/>
      <c r="BF286" s="562"/>
      <c r="BG286" s="562"/>
      <c r="BH286" s="562"/>
      <c r="BI286" s="562"/>
      <c r="BJ286" s="562"/>
      <c r="BK286" s="558">
        <f t="shared" si="18"/>
        <v>230532.5</v>
      </c>
      <c r="BL286" s="558"/>
      <c r="BM286" s="558"/>
      <c r="BN286" s="558"/>
      <c r="BO286" s="558"/>
      <c r="BP286" s="558"/>
      <c r="BQ286" s="558"/>
      <c r="BR286" s="558"/>
      <c r="BS286" s="558"/>
      <c r="BT286" s="563"/>
    </row>
    <row r="287" spans="1:72" s="2" customFormat="1" ht="12.75" x14ac:dyDescent="0.2">
      <c r="A287" s="422" t="s">
        <v>1999</v>
      </c>
      <c r="B287" s="422" t="s">
        <v>1787</v>
      </c>
      <c r="C287" s="404">
        <v>1</v>
      </c>
      <c r="D287" s="425">
        <v>1</v>
      </c>
      <c r="E287" s="405">
        <v>16665</v>
      </c>
      <c r="F287" s="558">
        <f t="shared" si="16"/>
        <v>199980</v>
      </c>
      <c r="G287" s="558"/>
      <c r="H287" s="558"/>
      <c r="I287" s="558"/>
      <c r="J287" s="558"/>
      <c r="K287" s="558"/>
      <c r="L287" s="558"/>
      <c r="M287" s="558"/>
      <c r="N287" s="559"/>
      <c r="O287" s="560"/>
      <c r="P287" s="560"/>
      <c r="Q287" s="560"/>
      <c r="R287" s="560"/>
      <c r="S287" s="560"/>
      <c r="T287" s="560"/>
      <c r="U287" s="561"/>
      <c r="V287" s="562">
        <f t="shared" si="19"/>
        <v>2777.5</v>
      </c>
      <c r="W287" s="562"/>
      <c r="X287" s="562"/>
      <c r="Y287" s="562"/>
      <c r="Z287" s="562"/>
      <c r="AA287" s="562"/>
      <c r="AB287" s="562"/>
      <c r="AC287" s="562"/>
      <c r="AD287" s="562">
        <f t="shared" si="17"/>
        <v>27775</v>
      </c>
      <c r="AE287" s="562"/>
      <c r="AF287" s="562"/>
      <c r="AG287" s="562"/>
      <c r="AH287" s="562"/>
      <c r="AI287" s="562"/>
      <c r="AJ287" s="562"/>
      <c r="AK287" s="562"/>
      <c r="AL287" s="559"/>
      <c r="AM287" s="560"/>
      <c r="AN287" s="560"/>
      <c r="AO287" s="560"/>
      <c r="AP287" s="560"/>
      <c r="AQ287" s="560"/>
      <c r="AR287" s="560"/>
      <c r="AS287" s="561"/>
      <c r="AT287" s="562"/>
      <c r="AU287" s="562"/>
      <c r="AV287" s="562"/>
      <c r="AW287" s="562"/>
      <c r="AX287" s="562"/>
      <c r="AY287" s="562"/>
      <c r="AZ287" s="562"/>
      <c r="BA287" s="562"/>
      <c r="BB287" s="562"/>
      <c r="BC287" s="562"/>
      <c r="BD287" s="562"/>
      <c r="BE287" s="562"/>
      <c r="BF287" s="562"/>
      <c r="BG287" s="562"/>
      <c r="BH287" s="562"/>
      <c r="BI287" s="562"/>
      <c r="BJ287" s="562"/>
      <c r="BK287" s="558">
        <f t="shared" si="18"/>
        <v>230532.5</v>
      </c>
      <c r="BL287" s="558"/>
      <c r="BM287" s="558"/>
      <c r="BN287" s="558"/>
      <c r="BO287" s="558"/>
      <c r="BP287" s="558"/>
      <c r="BQ287" s="558"/>
      <c r="BR287" s="558"/>
      <c r="BS287" s="558"/>
      <c r="BT287" s="563"/>
    </row>
    <row r="288" spans="1:72" s="2" customFormat="1" ht="12.75" x14ac:dyDescent="0.2">
      <c r="A288" s="422" t="s">
        <v>1999</v>
      </c>
      <c r="B288" s="422" t="s">
        <v>1771</v>
      </c>
      <c r="C288" s="404">
        <v>1</v>
      </c>
      <c r="D288" s="425">
        <v>1</v>
      </c>
      <c r="E288" s="405">
        <v>16665</v>
      </c>
      <c r="F288" s="558">
        <f t="shared" si="16"/>
        <v>199980</v>
      </c>
      <c r="G288" s="558"/>
      <c r="H288" s="558"/>
      <c r="I288" s="558"/>
      <c r="J288" s="558"/>
      <c r="K288" s="558"/>
      <c r="L288" s="558"/>
      <c r="M288" s="558"/>
      <c r="N288" s="559">
        <v>0</v>
      </c>
      <c r="O288" s="560"/>
      <c r="P288" s="560"/>
      <c r="Q288" s="560"/>
      <c r="R288" s="560"/>
      <c r="S288" s="560"/>
      <c r="T288" s="560"/>
      <c r="U288" s="561"/>
      <c r="V288" s="562">
        <f t="shared" si="19"/>
        <v>2777.5</v>
      </c>
      <c r="W288" s="562"/>
      <c r="X288" s="562"/>
      <c r="Y288" s="562"/>
      <c r="Z288" s="562"/>
      <c r="AA288" s="562"/>
      <c r="AB288" s="562"/>
      <c r="AC288" s="562"/>
      <c r="AD288" s="562">
        <f t="shared" si="17"/>
        <v>27775</v>
      </c>
      <c r="AE288" s="562"/>
      <c r="AF288" s="562"/>
      <c r="AG288" s="562"/>
      <c r="AH288" s="562"/>
      <c r="AI288" s="562"/>
      <c r="AJ288" s="562"/>
      <c r="AK288" s="562"/>
      <c r="AL288" s="559">
        <v>0</v>
      </c>
      <c r="AM288" s="560"/>
      <c r="AN288" s="560"/>
      <c r="AO288" s="560"/>
      <c r="AP288" s="560"/>
      <c r="AQ288" s="560"/>
      <c r="AR288" s="560"/>
      <c r="AS288" s="561"/>
      <c r="AT288" s="562"/>
      <c r="AU288" s="562"/>
      <c r="AV288" s="562"/>
      <c r="AW288" s="562"/>
      <c r="AX288" s="562"/>
      <c r="AY288" s="562"/>
      <c r="AZ288" s="562"/>
      <c r="BA288" s="562"/>
      <c r="BB288" s="562"/>
      <c r="BC288" s="562"/>
      <c r="BD288" s="562"/>
      <c r="BE288" s="562"/>
      <c r="BF288" s="562"/>
      <c r="BG288" s="562"/>
      <c r="BH288" s="562"/>
      <c r="BI288" s="562"/>
      <c r="BJ288" s="562"/>
      <c r="BK288" s="558">
        <f t="shared" si="18"/>
        <v>230532.5</v>
      </c>
      <c r="BL288" s="558"/>
      <c r="BM288" s="558"/>
      <c r="BN288" s="558"/>
      <c r="BO288" s="558"/>
      <c r="BP288" s="558"/>
      <c r="BQ288" s="558"/>
      <c r="BR288" s="558"/>
      <c r="BS288" s="558"/>
      <c r="BT288" s="563"/>
    </row>
    <row r="289" spans="1:72" s="2" customFormat="1" ht="18" customHeight="1" x14ac:dyDescent="0.2">
      <c r="A289" s="422" t="s">
        <v>2000</v>
      </c>
      <c r="B289" s="422" t="s">
        <v>1776</v>
      </c>
      <c r="C289" s="404">
        <v>1</v>
      </c>
      <c r="D289" s="425">
        <v>1</v>
      </c>
      <c r="E289" s="405">
        <v>16665</v>
      </c>
      <c r="F289" s="558">
        <f t="shared" si="16"/>
        <v>199980</v>
      </c>
      <c r="G289" s="558"/>
      <c r="H289" s="558"/>
      <c r="I289" s="558"/>
      <c r="J289" s="558"/>
      <c r="K289" s="558"/>
      <c r="L289" s="558"/>
      <c r="M289" s="558"/>
      <c r="N289" s="559">
        <v>0</v>
      </c>
      <c r="O289" s="560"/>
      <c r="P289" s="560"/>
      <c r="Q289" s="560"/>
      <c r="R289" s="560"/>
      <c r="S289" s="560"/>
      <c r="T289" s="560"/>
      <c r="U289" s="561"/>
      <c r="V289" s="562">
        <f t="shared" si="19"/>
        <v>2777.5</v>
      </c>
      <c r="W289" s="562"/>
      <c r="X289" s="562"/>
      <c r="Y289" s="562"/>
      <c r="Z289" s="562"/>
      <c r="AA289" s="562"/>
      <c r="AB289" s="562"/>
      <c r="AC289" s="562"/>
      <c r="AD289" s="562">
        <f t="shared" si="17"/>
        <v>27775</v>
      </c>
      <c r="AE289" s="562"/>
      <c r="AF289" s="562"/>
      <c r="AG289" s="562"/>
      <c r="AH289" s="562"/>
      <c r="AI289" s="562"/>
      <c r="AJ289" s="562"/>
      <c r="AK289" s="562"/>
      <c r="AL289" s="559">
        <v>0</v>
      </c>
      <c r="AM289" s="560"/>
      <c r="AN289" s="560"/>
      <c r="AO289" s="560"/>
      <c r="AP289" s="560"/>
      <c r="AQ289" s="560"/>
      <c r="AR289" s="560"/>
      <c r="AS289" s="561"/>
      <c r="AT289" s="562"/>
      <c r="AU289" s="562"/>
      <c r="AV289" s="562"/>
      <c r="AW289" s="562"/>
      <c r="AX289" s="562"/>
      <c r="AY289" s="562"/>
      <c r="AZ289" s="562"/>
      <c r="BA289" s="562"/>
      <c r="BB289" s="562"/>
      <c r="BC289" s="562"/>
      <c r="BD289" s="562"/>
      <c r="BE289" s="562"/>
      <c r="BF289" s="562"/>
      <c r="BG289" s="562"/>
      <c r="BH289" s="562"/>
      <c r="BI289" s="562"/>
      <c r="BJ289" s="562"/>
      <c r="BK289" s="558">
        <f t="shared" si="18"/>
        <v>230532.5</v>
      </c>
      <c r="BL289" s="558"/>
      <c r="BM289" s="558"/>
      <c r="BN289" s="558"/>
      <c r="BO289" s="558"/>
      <c r="BP289" s="558"/>
      <c r="BQ289" s="558"/>
      <c r="BR289" s="558"/>
      <c r="BS289" s="558"/>
      <c r="BT289" s="563"/>
    </row>
    <row r="290" spans="1:72" s="2" customFormat="1" ht="18" customHeight="1" x14ac:dyDescent="0.2">
      <c r="A290" s="422" t="s">
        <v>2001</v>
      </c>
      <c r="B290" s="422" t="s">
        <v>1781</v>
      </c>
      <c r="C290" s="404">
        <v>1</v>
      </c>
      <c r="D290" s="425">
        <v>1</v>
      </c>
      <c r="E290" s="405">
        <v>16665</v>
      </c>
      <c r="F290" s="558">
        <f t="shared" si="16"/>
        <v>199980</v>
      </c>
      <c r="G290" s="558"/>
      <c r="H290" s="558"/>
      <c r="I290" s="558"/>
      <c r="J290" s="558"/>
      <c r="K290" s="558"/>
      <c r="L290" s="558"/>
      <c r="M290" s="558"/>
      <c r="N290" s="559">
        <v>0</v>
      </c>
      <c r="O290" s="560"/>
      <c r="P290" s="560"/>
      <c r="Q290" s="560"/>
      <c r="R290" s="560"/>
      <c r="S290" s="560"/>
      <c r="T290" s="560"/>
      <c r="U290" s="561"/>
      <c r="V290" s="562">
        <f t="shared" si="19"/>
        <v>2777.5</v>
      </c>
      <c r="W290" s="562"/>
      <c r="X290" s="562"/>
      <c r="Y290" s="562"/>
      <c r="Z290" s="562"/>
      <c r="AA290" s="562"/>
      <c r="AB290" s="562"/>
      <c r="AC290" s="562"/>
      <c r="AD290" s="562">
        <f t="shared" si="17"/>
        <v>27775</v>
      </c>
      <c r="AE290" s="562"/>
      <c r="AF290" s="562"/>
      <c r="AG290" s="562"/>
      <c r="AH290" s="562"/>
      <c r="AI290" s="562"/>
      <c r="AJ290" s="562"/>
      <c r="AK290" s="562"/>
      <c r="AL290" s="559">
        <v>0</v>
      </c>
      <c r="AM290" s="560"/>
      <c r="AN290" s="560"/>
      <c r="AO290" s="560"/>
      <c r="AP290" s="560"/>
      <c r="AQ290" s="560"/>
      <c r="AR290" s="560"/>
      <c r="AS290" s="561"/>
      <c r="AT290" s="562"/>
      <c r="AU290" s="562"/>
      <c r="AV290" s="562"/>
      <c r="AW290" s="562"/>
      <c r="AX290" s="562"/>
      <c r="AY290" s="562"/>
      <c r="AZ290" s="562"/>
      <c r="BA290" s="562"/>
      <c r="BB290" s="562"/>
      <c r="BC290" s="562"/>
      <c r="BD290" s="562"/>
      <c r="BE290" s="562"/>
      <c r="BF290" s="562"/>
      <c r="BG290" s="562"/>
      <c r="BH290" s="562"/>
      <c r="BI290" s="562"/>
      <c r="BJ290" s="562"/>
      <c r="BK290" s="558">
        <f t="shared" si="18"/>
        <v>230532.5</v>
      </c>
      <c r="BL290" s="558"/>
      <c r="BM290" s="558"/>
      <c r="BN290" s="558"/>
      <c r="BO290" s="558"/>
      <c r="BP290" s="558"/>
      <c r="BQ290" s="558"/>
      <c r="BR290" s="558"/>
      <c r="BS290" s="558"/>
      <c r="BT290" s="563"/>
    </row>
    <row r="291" spans="1:72" s="2" customFormat="1" ht="33" customHeight="1" x14ac:dyDescent="0.2">
      <c r="A291" s="422" t="s">
        <v>2002</v>
      </c>
      <c r="B291" s="422" t="s">
        <v>1789</v>
      </c>
      <c r="C291" s="404">
        <v>1</v>
      </c>
      <c r="D291" s="425">
        <v>2</v>
      </c>
      <c r="E291" s="405">
        <v>34648</v>
      </c>
      <c r="F291" s="558">
        <f t="shared" si="16"/>
        <v>415776</v>
      </c>
      <c r="G291" s="558"/>
      <c r="H291" s="558"/>
      <c r="I291" s="558"/>
      <c r="J291" s="558"/>
      <c r="K291" s="558"/>
      <c r="L291" s="558"/>
      <c r="M291" s="558"/>
      <c r="N291" s="559">
        <v>0</v>
      </c>
      <c r="O291" s="560"/>
      <c r="P291" s="560"/>
      <c r="Q291" s="560"/>
      <c r="R291" s="560"/>
      <c r="S291" s="560"/>
      <c r="T291" s="560"/>
      <c r="U291" s="561"/>
      <c r="V291" s="562">
        <f t="shared" si="19"/>
        <v>5774.666666666667</v>
      </c>
      <c r="W291" s="562"/>
      <c r="X291" s="562"/>
      <c r="Y291" s="562"/>
      <c r="Z291" s="562"/>
      <c r="AA291" s="562"/>
      <c r="AB291" s="562"/>
      <c r="AC291" s="562"/>
      <c r="AD291" s="562">
        <f t="shared" si="17"/>
        <v>57746.666666666672</v>
      </c>
      <c r="AE291" s="562"/>
      <c r="AF291" s="562"/>
      <c r="AG291" s="562"/>
      <c r="AH291" s="562"/>
      <c r="AI291" s="562"/>
      <c r="AJ291" s="562"/>
      <c r="AK291" s="562"/>
      <c r="AL291" s="559">
        <v>0</v>
      </c>
      <c r="AM291" s="560"/>
      <c r="AN291" s="560"/>
      <c r="AO291" s="560"/>
      <c r="AP291" s="560"/>
      <c r="AQ291" s="560"/>
      <c r="AR291" s="560"/>
      <c r="AS291" s="561"/>
      <c r="AT291" s="562"/>
      <c r="AU291" s="562"/>
      <c r="AV291" s="562"/>
      <c r="AW291" s="562"/>
      <c r="AX291" s="562"/>
      <c r="AY291" s="562"/>
      <c r="AZ291" s="562"/>
      <c r="BA291" s="562"/>
      <c r="BB291" s="562"/>
      <c r="BC291" s="562"/>
      <c r="BD291" s="562"/>
      <c r="BE291" s="562"/>
      <c r="BF291" s="562"/>
      <c r="BG291" s="562"/>
      <c r="BH291" s="562"/>
      <c r="BI291" s="562"/>
      <c r="BJ291" s="562"/>
      <c r="BK291" s="558">
        <f t="shared" si="18"/>
        <v>479297.33333333337</v>
      </c>
      <c r="BL291" s="558"/>
      <c r="BM291" s="558"/>
      <c r="BN291" s="558"/>
      <c r="BO291" s="558"/>
      <c r="BP291" s="558"/>
      <c r="BQ291" s="558"/>
      <c r="BR291" s="558"/>
      <c r="BS291" s="558"/>
      <c r="BT291" s="563"/>
    </row>
    <row r="292" spans="1:72" s="2" customFormat="1" ht="24.75" customHeight="1" x14ac:dyDescent="0.2">
      <c r="A292" s="422" t="s">
        <v>2003</v>
      </c>
      <c r="B292" s="422" t="s">
        <v>1782</v>
      </c>
      <c r="C292" s="404">
        <v>1</v>
      </c>
      <c r="D292" s="425">
        <v>3</v>
      </c>
      <c r="E292" s="405">
        <v>55488</v>
      </c>
      <c r="F292" s="558">
        <f t="shared" si="16"/>
        <v>665856</v>
      </c>
      <c r="G292" s="558"/>
      <c r="H292" s="558"/>
      <c r="I292" s="558"/>
      <c r="J292" s="558"/>
      <c r="K292" s="558"/>
      <c r="L292" s="558"/>
      <c r="M292" s="558"/>
      <c r="N292" s="559">
        <v>0</v>
      </c>
      <c r="O292" s="560"/>
      <c r="P292" s="560"/>
      <c r="Q292" s="560"/>
      <c r="R292" s="560"/>
      <c r="S292" s="560"/>
      <c r="T292" s="560"/>
      <c r="U292" s="561"/>
      <c r="V292" s="562">
        <f t="shared" si="19"/>
        <v>9248</v>
      </c>
      <c r="W292" s="562"/>
      <c r="X292" s="562"/>
      <c r="Y292" s="562"/>
      <c r="Z292" s="562"/>
      <c r="AA292" s="562"/>
      <c r="AB292" s="562"/>
      <c r="AC292" s="562"/>
      <c r="AD292" s="562">
        <f t="shared" si="17"/>
        <v>92480</v>
      </c>
      <c r="AE292" s="562"/>
      <c r="AF292" s="562"/>
      <c r="AG292" s="562"/>
      <c r="AH292" s="562"/>
      <c r="AI292" s="562"/>
      <c r="AJ292" s="562"/>
      <c r="AK292" s="562"/>
      <c r="AL292" s="559">
        <v>0</v>
      </c>
      <c r="AM292" s="560"/>
      <c r="AN292" s="560"/>
      <c r="AO292" s="560"/>
      <c r="AP292" s="560"/>
      <c r="AQ292" s="560"/>
      <c r="AR292" s="560"/>
      <c r="AS292" s="561"/>
      <c r="AT292" s="562"/>
      <c r="AU292" s="562"/>
      <c r="AV292" s="562"/>
      <c r="AW292" s="562"/>
      <c r="AX292" s="562"/>
      <c r="AY292" s="562"/>
      <c r="AZ292" s="562"/>
      <c r="BA292" s="562"/>
      <c r="BB292" s="562"/>
      <c r="BC292" s="562"/>
      <c r="BD292" s="562"/>
      <c r="BE292" s="562"/>
      <c r="BF292" s="562"/>
      <c r="BG292" s="562"/>
      <c r="BH292" s="562"/>
      <c r="BI292" s="562"/>
      <c r="BJ292" s="562"/>
      <c r="BK292" s="558">
        <f t="shared" si="18"/>
        <v>767584</v>
      </c>
      <c r="BL292" s="558"/>
      <c r="BM292" s="558"/>
      <c r="BN292" s="558"/>
      <c r="BO292" s="558"/>
      <c r="BP292" s="558"/>
      <c r="BQ292" s="558"/>
      <c r="BR292" s="558"/>
      <c r="BS292" s="558"/>
      <c r="BT292" s="563"/>
    </row>
    <row r="293" spans="1:72" s="2" customFormat="1" ht="26.25" customHeight="1" x14ac:dyDescent="0.2">
      <c r="A293" s="422" t="s">
        <v>2004</v>
      </c>
      <c r="B293" s="422" t="s">
        <v>1780</v>
      </c>
      <c r="C293" s="404">
        <v>1</v>
      </c>
      <c r="D293" s="425">
        <v>1</v>
      </c>
      <c r="E293" s="405">
        <v>19190</v>
      </c>
      <c r="F293" s="558">
        <f t="shared" si="16"/>
        <v>230280</v>
      </c>
      <c r="G293" s="558"/>
      <c r="H293" s="558"/>
      <c r="I293" s="558"/>
      <c r="J293" s="558"/>
      <c r="K293" s="558"/>
      <c r="L293" s="558"/>
      <c r="M293" s="558"/>
      <c r="N293" s="559">
        <v>0</v>
      </c>
      <c r="O293" s="560"/>
      <c r="P293" s="560"/>
      <c r="Q293" s="560"/>
      <c r="R293" s="560"/>
      <c r="S293" s="560"/>
      <c r="T293" s="560"/>
      <c r="U293" s="561"/>
      <c r="V293" s="562">
        <f t="shared" si="19"/>
        <v>3198.333333333333</v>
      </c>
      <c r="W293" s="562"/>
      <c r="X293" s="562"/>
      <c r="Y293" s="562"/>
      <c r="Z293" s="562"/>
      <c r="AA293" s="562"/>
      <c r="AB293" s="562"/>
      <c r="AC293" s="562"/>
      <c r="AD293" s="562">
        <f t="shared" si="17"/>
        <v>31983.333333333332</v>
      </c>
      <c r="AE293" s="562"/>
      <c r="AF293" s="562"/>
      <c r="AG293" s="562"/>
      <c r="AH293" s="562"/>
      <c r="AI293" s="562"/>
      <c r="AJ293" s="562"/>
      <c r="AK293" s="562"/>
      <c r="AL293" s="559">
        <v>0</v>
      </c>
      <c r="AM293" s="560"/>
      <c r="AN293" s="560"/>
      <c r="AO293" s="560"/>
      <c r="AP293" s="560"/>
      <c r="AQ293" s="560"/>
      <c r="AR293" s="560"/>
      <c r="AS293" s="561"/>
      <c r="AT293" s="562"/>
      <c r="AU293" s="562"/>
      <c r="AV293" s="562"/>
      <c r="AW293" s="562"/>
      <c r="AX293" s="562"/>
      <c r="AY293" s="562"/>
      <c r="AZ293" s="562"/>
      <c r="BA293" s="562"/>
      <c r="BB293" s="562"/>
      <c r="BC293" s="562"/>
      <c r="BD293" s="562"/>
      <c r="BE293" s="562"/>
      <c r="BF293" s="562"/>
      <c r="BG293" s="562"/>
      <c r="BH293" s="562"/>
      <c r="BI293" s="562"/>
      <c r="BJ293" s="562"/>
      <c r="BK293" s="558">
        <f t="shared" si="18"/>
        <v>265461.66666666669</v>
      </c>
      <c r="BL293" s="558"/>
      <c r="BM293" s="558"/>
      <c r="BN293" s="558"/>
      <c r="BO293" s="558"/>
      <c r="BP293" s="558"/>
      <c r="BQ293" s="558"/>
      <c r="BR293" s="558"/>
      <c r="BS293" s="558"/>
      <c r="BT293" s="563"/>
    </row>
    <row r="294" spans="1:72" s="2" customFormat="1" ht="27" customHeight="1" x14ac:dyDescent="0.2">
      <c r="A294" s="422" t="s">
        <v>2004</v>
      </c>
      <c r="B294" s="422" t="s">
        <v>1777</v>
      </c>
      <c r="C294" s="404">
        <v>1</v>
      </c>
      <c r="D294" s="425">
        <v>1</v>
      </c>
      <c r="E294" s="405">
        <v>19190</v>
      </c>
      <c r="F294" s="558">
        <f t="shared" si="16"/>
        <v>230280</v>
      </c>
      <c r="G294" s="558"/>
      <c r="H294" s="558"/>
      <c r="I294" s="558"/>
      <c r="J294" s="558"/>
      <c r="K294" s="558"/>
      <c r="L294" s="558"/>
      <c r="M294" s="558"/>
      <c r="N294" s="559">
        <v>0</v>
      </c>
      <c r="O294" s="560"/>
      <c r="P294" s="560"/>
      <c r="Q294" s="560"/>
      <c r="R294" s="560"/>
      <c r="S294" s="560"/>
      <c r="T294" s="560"/>
      <c r="U294" s="561"/>
      <c r="V294" s="562">
        <f t="shared" si="19"/>
        <v>3198.333333333333</v>
      </c>
      <c r="W294" s="562"/>
      <c r="X294" s="562"/>
      <c r="Y294" s="562"/>
      <c r="Z294" s="562"/>
      <c r="AA294" s="562"/>
      <c r="AB294" s="562"/>
      <c r="AC294" s="562"/>
      <c r="AD294" s="562">
        <f t="shared" si="17"/>
        <v>31983.333333333332</v>
      </c>
      <c r="AE294" s="562"/>
      <c r="AF294" s="562"/>
      <c r="AG294" s="562"/>
      <c r="AH294" s="562"/>
      <c r="AI294" s="562"/>
      <c r="AJ294" s="562"/>
      <c r="AK294" s="562"/>
      <c r="AL294" s="559">
        <v>0</v>
      </c>
      <c r="AM294" s="560"/>
      <c r="AN294" s="560"/>
      <c r="AO294" s="560"/>
      <c r="AP294" s="560"/>
      <c r="AQ294" s="560"/>
      <c r="AR294" s="560"/>
      <c r="AS294" s="561"/>
      <c r="AT294" s="562"/>
      <c r="AU294" s="562"/>
      <c r="AV294" s="562"/>
      <c r="AW294" s="562"/>
      <c r="AX294" s="562"/>
      <c r="AY294" s="562"/>
      <c r="AZ294" s="562"/>
      <c r="BA294" s="562"/>
      <c r="BB294" s="562"/>
      <c r="BC294" s="562"/>
      <c r="BD294" s="562"/>
      <c r="BE294" s="562"/>
      <c r="BF294" s="562"/>
      <c r="BG294" s="562"/>
      <c r="BH294" s="562"/>
      <c r="BI294" s="562"/>
      <c r="BJ294" s="562"/>
      <c r="BK294" s="558">
        <f t="shared" si="18"/>
        <v>265461.66666666669</v>
      </c>
      <c r="BL294" s="558"/>
      <c r="BM294" s="558"/>
      <c r="BN294" s="558"/>
      <c r="BO294" s="558"/>
      <c r="BP294" s="558"/>
      <c r="BQ294" s="558"/>
      <c r="BR294" s="558"/>
      <c r="BS294" s="558"/>
      <c r="BT294" s="563"/>
    </row>
    <row r="295" spans="1:72" s="2" customFormat="1" ht="25.5" customHeight="1" x14ac:dyDescent="0.2">
      <c r="A295" s="422" t="s">
        <v>2004</v>
      </c>
      <c r="B295" s="422" t="s">
        <v>1758</v>
      </c>
      <c r="C295" s="404">
        <v>1</v>
      </c>
      <c r="D295" s="425">
        <v>1</v>
      </c>
      <c r="E295" s="405">
        <v>19190</v>
      </c>
      <c r="F295" s="558">
        <f t="shared" si="16"/>
        <v>230280</v>
      </c>
      <c r="G295" s="558"/>
      <c r="H295" s="558"/>
      <c r="I295" s="558"/>
      <c r="J295" s="558"/>
      <c r="K295" s="558"/>
      <c r="L295" s="558"/>
      <c r="M295" s="558"/>
      <c r="N295" s="559">
        <v>0</v>
      </c>
      <c r="O295" s="560"/>
      <c r="P295" s="560"/>
      <c r="Q295" s="560"/>
      <c r="R295" s="560"/>
      <c r="S295" s="560"/>
      <c r="T295" s="560"/>
      <c r="U295" s="561"/>
      <c r="V295" s="562">
        <f t="shared" si="19"/>
        <v>3198.333333333333</v>
      </c>
      <c r="W295" s="562"/>
      <c r="X295" s="562"/>
      <c r="Y295" s="562"/>
      <c r="Z295" s="562"/>
      <c r="AA295" s="562"/>
      <c r="AB295" s="562"/>
      <c r="AC295" s="562"/>
      <c r="AD295" s="562">
        <f t="shared" si="17"/>
        <v>31983.333333333332</v>
      </c>
      <c r="AE295" s="562"/>
      <c r="AF295" s="562"/>
      <c r="AG295" s="562"/>
      <c r="AH295" s="562"/>
      <c r="AI295" s="562"/>
      <c r="AJ295" s="562"/>
      <c r="AK295" s="562"/>
      <c r="AL295" s="559">
        <v>0</v>
      </c>
      <c r="AM295" s="560"/>
      <c r="AN295" s="560"/>
      <c r="AO295" s="560"/>
      <c r="AP295" s="560"/>
      <c r="AQ295" s="560"/>
      <c r="AR295" s="560"/>
      <c r="AS295" s="561"/>
      <c r="AT295" s="562"/>
      <c r="AU295" s="562"/>
      <c r="AV295" s="562"/>
      <c r="AW295" s="562"/>
      <c r="AX295" s="562"/>
      <c r="AY295" s="562"/>
      <c r="AZ295" s="562"/>
      <c r="BA295" s="562"/>
      <c r="BB295" s="562"/>
      <c r="BC295" s="562"/>
      <c r="BD295" s="562"/>
      <c r="BE295" s="562"/>
      <c r="BF295" s="562"/>
      <c r="BG295" s="562"/>
      <c r="BH295" s="562"/>
      <c r="BI295" s="562"/>
      <c r="BJ295" s="562"/>
      <c r="BK295" s="558">
        <f t="shared" si="18"/>
        <v>265461.66666666669</v>
      </c>
      <c r="BL295" s="558"/>
      <c r="BM295" s="558"/>
      <c r="BN295" s="558"/>
      <c r="BO295" s="558"/>
      <c r="BP295" s="558"/>
      <c r="BQ295" s="558"/>
      <c r="BR295" s="558"/>
      <c r="BS295" s="558"/>
      <c r="BT295" s="563"/>
    </row>
    <row r="296" spans="1:72" s="2" customFormat="1" ht="12.75" x14ac:dyDescent="0.2">
      <c r="A296" s="422" t="s">
        <v>2004</v>
      </c>
      <c r="B296" s="422" t="s">
        <v>1768</v>
      </c>
      <c r="C296" s="404">
        <v>1</v>
      </c>
      <c r="D296" s="425">
        <v>1</v>
      </c>
      <c r="E296" s="405">
        <v>19190</v>
      </c>
      <c r="F296" s="558">
        <f t="shared" si="16"/>
        <v>230280</v>
      </c>
      <c r="G296" s="558"/>
      <c r="H296" s="558"/>
      <c r="I296" s="558"/>
      <c r="J296" s="558"/>
      <c r="K296" s="558"/>
      <c r="L296" s="558"/>
      <c r="M296" s="558"/>
      <c r="N296" s="559">
        <v>0</v>
      </c>
      <c r="O296" s="560"/>
      <c r="P296" s="560"/>
      <c r="Q296" s="560"/>
      <c r="R296" s="560"/>
      <c r="S296" s="560"/>
      <c r="T296" s="560"/>
      <c r="U296" s="561"/>
      <c r="V296" s="562">
        <f t="shared" si="19"/>
        <v>3198.333333333333</v>
      </c>
      <c r="W296" s="562"/>
      <c r="X296" s="562"/>
      <c r="Y296" s="562"/>
      <c r="Z296" s="562"/>
      <c r="AA296" s="562"/>
      <c r="AB296" s="562"/>
      <c r="AC296" s="562"/>
      <c r="AD296" s="562">
        <f t="shared" si="17"/>
        <v>31983.333333333332</v>
      </c>
      <c r="AE296" s="562"/>
      <c r="AF296" s="562"/>
      <c r="AG296" s="562"/>
      <c r="AH296" s="562"/>
      <c r="AI296" s="562"/>
      <c r="AJ296" s="562"/>
      <c r="AK296" s="562"/>
      <c r="AL296" s="559">
        <v>0</v>
      </c>
      <c r="AM296" s="560"/>
      <c r="AN296" s="560"/>
      <c r="AO296" s="560"/>
      <c r="AP296" s="560"/>
      <c r="AQ296" s="560"/>
      <c r="AR296" s="560"/>
      <c r="AS296" s="561"/>
      <c r="AT296" s="562"/>
      <c r="AU296" s="562"/>
      <c r="AV296" s="562"/>
      <c r="AW296" s="562"/>
      <c r="AX296" s="562"/>
      <c r="AY296" s="562"/>
      <c r="AZ296" s="562"/>
      <c r="BA296" s="562"/>
      <c r="BB296" s="562"/>
      <c r="BC296" s="562"/>
      <c r="BD296" s="562"/>
      <c r="BE296" s="562"/>
      <c r="BF296" s="562"/>
      <c r="BG296" s="562"/>
      <c r="BH296" s="562"/>
      <c r="BI296" s="562"/>
      <c r="BJ296" s="562"/>
      <c r="BK296" s="558">
        <f t="shared" si="18"/>
        <v>265461.66666666669</v>
      </c>
      <c r="BL296" s="558"/>
      <c r="BM296" s="558"/>
      <c r="BN296" s="558"/>
      <c r="BO296" s="558"/>
      <c r="BP296" s="558"/>
      <c r="BQ296" s="558"/>
      <c r="BR296" s="558"/>
      <c r="BS296" s="558"/>
      <c r="BT296" s="563"/>
    </row>
    <row r="297" spans="1:72" s="2" customFormat="1" ht="12.75" x14ac:dyDescent="0.2">
      <c r="A297" s="422" t="s">
        <v>2004</v>
      </c>
      <c r="B297" s="422" t="s">
        <v>1761</v>
      </c>
      <c r="C297" s="404">
        <v>1</v>
      </c>
      <c r="D297" s="425">
        <v>1</v>
      </c>
      <c r="E297" s="405">
        <v>19190</v>
      </c>
      <c r="F297" s="558">
        <f t="shared" si="16"/>
        <v>230280</v>
      </c>
      <c r="G297" s="558"/>
      <c r="H297" s="558"/>
      <c r="I297" s="558"/>
      <c r="J297" s="558"/>
      <c r="K297" s="558"/>
      <c r="L297" s="558"/>
      <c r="M297" s="558"/>
      <c r="N297" s="559">
        <v>0</v>
      </c>
      <c r="O297" s="560"/>
      <c r="P297" s="560"/>
      <c r="Q297" s="560"/>
      <c r="R297" s="560"/>
      <c r="S297" s="560"/>
      <c r="T297" s="560"/>
      <c r="U297" s="561"/>
      <c r="V297" s="562">
        <f t="shared" si="19"/>
        <v>3198.333333333333</v>
      </c>
      <c r="W297" s="562"/>
      <c r="X297" s="562"/>
      <c r="Y297" s="562"/>
      <c r="Z297" s="562"/>
      <c r="AA297" s="562"/>
      <c r="AB297" s="562"/>
      <c r="AC297" s="562"/>
      <c r="AD297" s="562">
        <f t="shared" si="17"/>
        <v>31983.333333333332</v>
      </c>
      <c r="AE297" s="562"/>
      <c r="AF297" s="562"/>
      <c r="AG297" s="562"/>
      <c r="AH297" s="562"/>
      <c r="AI297" s="562"/>
      <c r="AJ297" s="562"/>
      <c r="AK297" s="562"/>
      <c r="AL297" s="559">
        <v>0</v>
      </c>
      <c r="AM297" s="560"/>
      <c r="AN297" s="560"/>
      <c r="AO297" s="560"/>
      <c r="AP297" s="560"/>
      <c r="AQ297" s="560"/>
      <c r="AR297" s="560"/>
      <c r="AS297" s="561"/>
      <c r="AT297" s="562"/>
      <c r="AU297" s="562"/>
      <c r="AV297" s="562"/>
      <c r="AW297" s="562"/>
      <c r="AX297" s="562"/>
      <c r="AY297" s="562"/>
      <c r="AZ297" s="562"/>
      <c r="BA297" s="562"/>
      <c r="BB297" s="562"/>
      <c r="BC297" s="562"/>
      <c r="BD297" s="562"/>
      <c r="BE297" s="562"/>
      <c r="BF297" s="562"/>
      <c r="BG297" s="562"/>
      <c r="BH297" s="562"/>
      <c r="BI297" s="562"/>
      <c r="BJ297" s="562"/>
      <c r="BK297" s="558">
        <f t="shared" si="18"/>
        <v>265461.66666666669</v>
      </c>
      <c r="BL297" s="558"/>
      <c r="BM297" s="558"/>
      <c r="BN297" s="558"/>
      <c r="BO297" s="558"/>
      <c r="BP297" s="558"/>
      <c r="BQ297" s="558"/>
      <c r="BR297" s="558"/>
      <c r="BS297" s="558"/>
      <c r="BT297" s="563"/>
    </row>
    <row r="298" spans="1:72" s="2" customFormat="1" ht="18" customHeight="1" x14ac:dyDescent="0.2">
      <c r="A298" s="422" t="s">
        <v>2004</v>
      </c>
      <c r="B298" s="422" t="s">
        <v>1778</v>
      </c>
      <c r="C298" s="404">
        <v>1</v>
      </c>
      <c r="D298" s="425">
        <v>1</v>
      </c>
      <c r="E298" s="405">
        <v>19190</v>
      </c>
      <c r="F298" s="558">
        <f t="shared" si="16"/>
        <v>230280</v>
      </c>
      <c r="G298" s="558"/>
      <c r="H298" s="558"/>
      <c r="I298" s="558"/>
      <c r="J298" s="558"/>
      <c r="K298" s="558"/>
      <c r="L298" s="558"/>
      <c r="M298" s="558"/>
      <c r="N298" s="559"/>
      <c r="O298" s="560"/>
      <c r="P298" s="560"/>
      <c r="Q298" s="560"/>
      <c r="R298" s="560"/>
      <c r="S298" s="560"/>
      <c r="T298" s="560"/>
      <c r="U298" s="561"/>
      <c r="V298" s="562">
        <f t="shared" si="19"/>
        <v>3198.333333333333</v>
      </c>
      <c r="W298" s="562"/>
      <c r="X298" s="562"/>
      <c r="Y298" s="562"/>
      <c r="Z298" s="562"/>
      <c r="AA298" s="562"/>
      <c r="AB298" s="562"/>
      <c r="AC298" s="562"/>
      <c r="AD298" s="562">
        <f t="shared" si="17"/>
        <v>31983.333333333332</v>
      </c>
      <c r="AE298" s="562"/>
      <c r="AF298" s="562"/>
      <c r="AG298" s="562"/>
      <c r="AH298" s="562"/>
      <c r="AI298" s="562"/>
      <c r="AJ298" s="562"/>
      <c r="AK298" s="562"/>
      <c r="AL298" s="559"/>
      <c r="AM298" s="560"/>
      <c r="AN298" s="560"/>
      <c r="AO298" s="560"/>
      <c r="AP298" s="560"/>
      <c r="AQ298" s="560"/>
      <c r="AR298" s="560"/>
      <c r="AS298" s="561"/>
      <c r="AT298" s="562"/>
      <c r="AU298" s="562"/>
      <c r="AV298" s="562"/>
      <c r="AW298" s="562"/>
      <c r="AX298" s="562"/>
      <c r="AY298" s="562"/>
      <c r="AZ298" s="562"/>
      <c r="BA298" s="562"/>
      <c r="BB298" s="562"/>
      <c r="BC298" s="562"/>
      <c r="BD298" s="562"/>
      <c r="BE298" s="562"/>
      <c r="BF298" s="562"/>
      <c r="BG298" s="562"/>
      <c r="BH298" s="562"/>
      <c r="BI298" s="562"/>
      <c r="BJ298" s="562"/>
      <c r="BK298" s="558">
        <f t="shared" si="18"/>
        <v>265461.66666666669</v>
      </c>
      <c r="BL298" s="558"/>
      <c r="BM298" s="558"/>
      <c r="BN298" s="558"/>
      <c r="BO298" s="558"/>
      <c r="BP298" s="558"/>
      <c r="BQ298" s="558"/>
      <c r="BR298" s="558"/>
      <c r="BS298" s="558"/>
      <c r="BT298" s="563"/>
    </row>
    <row r="299" spans="1:72" s="2" customFormat="1" ht="12.75" x14ac:dyDescent="0.2">
      <c r="A299" s="422" t="s">
        <v>2004</v>
      </c>
      <c r="B299" s="422" t="s">
        <v>1773</v>
      </c>
      <c r="C299" s="404">
        <v>1</v>
      </c>
      <c r="D299" s="425">
        <v>1</v>
      </c>
      <c r="E299" s="405">
        <v>19190</v>
      </c>
      <c r="F299" s="558">
        <f t="shared" si="16"/>
        <v>230280</v>
      </c>
      <c r="G299" s="558"/>
      <c r="H299" s="558"/>
      <c r="I299" s="558"/>
      <c r="J299" s="558"/>
      <c r="K299" s="558"/>
      <c r="L299" s="558"/>
      <c r="M299" s="558"/>
      <c r="N299" s="559"/>
      <c r="O299" s="560"/>
      <c r="P299" s="560"/>
      <c r="Q299" s="560"/>
      <c r="R299" s="560"/>
      <c r="S299" s="560"/>
      <c r="T299" s="560"/>
      <c r="U299" s="561"/>
      <c r="V299" s="562">
        <f t="shared" si="19"/>
        <v>3198.333333333333</v>
      </c>
      <c r="W299" s="562"/>
      <c r="X299" s="562"/>
      <c r="Y299" s="562"/>
      <c r="Z299" s="562"/>
      <c r="AA299" s="562"/>
      <c r="AB299" s="562"/>
      <c r="AC299" s="562"/>
      <c r="AD299" s="562">
        <f t="shared" si="17"/>
        <v>31983.333333333332</v>
      </c>
      <c r="AE299" s="562"/>
      <c r="AF299" s="562"/>
      <c r="AG299" s="562"/>
      <c r="AH299" s="562"/>
      <c r="AI299" s="562"/>
      <c r="AJ299" s="562"/>
      <c r="AK299" s="562"/>
      <c r="AL299" s="559"/>
      <c r="AM299" s="560"/>
      <c r="AN299" s="560"/>
      <c r="AO299" s="560"/>
      <c r="AP299" s="560"/>
      <c r="AQ299" s="560"/>
      <c r="AR299" s="560"/>
      <c r="AS299" s="561"/>
      <c r="AT299" s="562"/>
      <c r="AU299" s="562"/>
      <c r="AV299" s="562"/>
      <c r="AW299" s="562"/>
      <c r="AX299" s="562"/>
      <c r="AY299" s="562"/>
      <c r="AZ299" s="562"/>
      <c r="BA299" s="562"/>
      <c r="BB299" s="562"/>
      <c r="BC299" s="562"/>
      <c r="BD299" s="562"/>
      <c r="BE299" s="562"/>
      <c r="BF299" s="562"/>
      <c r="BG299" s="562"/>
      <c r="BH299" s="562"/>
      <c r="BI299" s="562"/>
      <c r="BJ299" s="562"/>
      <c r="BK299" s="558">
        <f t="shared" si="18"/>
        <v>265461.66666666669</v>
      </c>
      <c r="BL299" s="558"/>
      <c r="BM299" s="558"/>
      <c r="BN299" s="558"/>
      <c r="BO299" s="558"/>
      <c r="BP299" s="558"/>
      <c r="BQ299" s="558"/>
      <c r="BR299" s="558"/>
      <c r="BS299" s="558"/>
      <c r="BT299" s="563"/>
    </row>
    <row r="300" spans="1:72" s="2" customFormat="1" ht="18" customHeight="1" x14ac:dyDescent="0.2">
      <c r="A300" s="422" t="s">
        <v>2004</v>
      </c>
      <c r="B300" s="422" t="s">
        <v>2016</v>
      </c>
      <c r="C300" s="404">
        <v>1</v>
      </c>
      <c r="D300" s="425">
        <v>1</v>
      </c>
      <c r="E300" s="405">
        <v>19190</v>
      </c>
      <c r="F300" s="558">
        <f t="shared" si="16"/>
        <v>230280</v>
      </c>
      <c r="G300" s="558"/>
      <c r="H300" s="558"/>
      <c r="I300" s="558"/>
      <c r="J300" s="558"/>
      <c r="K300" s="558"/>
      <c r="L300" s="558"/>
      <c r="M300" s="558"/>
      <c r="N300" s="559"/>
      <c r="O300" s="560"/>
      <c r="P300" s="560"/>
      <c r="Q300" s="560"/>
      <c r="R300" s="560"/>
      <c r="S300" s="560"/>
      <c r="T300" s="560"/>
      <c r="U300" s="561"/>
      <c r="V300" s="562">
        <f t="shared" si="19"/>
        <v>3198.333333333333</v>
      </c>
      <c r="W300" s="562"/>
      <c r="X300" s="562"/>
      <c r="Y300" s="562"/>
      <c r="Z300" s="562"/>
      <c r="AA300" s="562"/>
      <c r="AB300" s="562"/>
      <c r="AC300" s="562"/>
      <c r="AD300" s="562">
        <f t="shared" si="17"/>
        <v>31983.333333333332</v>
      </c>
      <c r="AE300" s="562"/>
      <c r="AF300" s="562"/>
      <c r="AG300" s="562"/>
      <c r="AH300" s="562"/>
      <c r="AI300" s="562"/>
      <c r="AJ300" s="562"/>
      <c r="AK300" s="562"/>
      <c r="AL300" s="559"/>
      <c r="AM300" s="560"/>
      <c r="AN300" s="560"/>
      <c r="AO300" s="560"/>
      <c r="AP300" s="560"/>
      <c r="AQ300" s="560"/>
      <c r="AR300" s="560"/>
      <c r="AS300" s="561"/>
      <c r="AT300" s="562"/>
      <c r="AU300" s="562"/>
      <c r="AV300" s="562"/>
      <c r="AW300" s="562"/>
      <c r="AX300" s="562"/>
      <c r="AY300" s="562"/>
      <c r="AZ300" s="562"/>
      <c r="BA300" s="562"/>
      <c r="BB300" s="562"/>
      <c r="BC300" s="562"/>
      <c r="BD300" s="562"/>
      <c r="BE300" s="562"/>
      <c r="BF300" s="562"/>
      <c r="BG300" s="562"/>
      <c r="BH300" s="562"/>
      <c r="BI300" s="562"/>
      <c r="BJ300" s="562"/>
      <c r="BK300" s="558">
        <f t="shared" si="18"/>
        <v>265461.66666666669</v>
      </c>
      <c r="BL300" s="558"/>
      <c r="BM300" s="558"/>
      <c r="BN300" s="558"/>
      <c r="BO300" s="558"/>
      <c r="BP300" s="558"/>
      <c r="BQ300" s="558"/>
      <c r="BR300" s="558"/>
      <c r="BS300" s="558"/>
      <c r="BT300" s="563"/>
    </row>
    <row r="301" spans="1:72" s="2" customFormat="1" ht="18" customHeight="1" x14ac:dyDescent="0.2">
      <c r="A301" s="422" t="s">
        <v>2004</v>
      </c>
      <c r="B301" s="422" t="s">
        <v>1775</v>
      </c>
      <c r="C301" s="404">
        <v>1</v>
      </c>
      <c r="D301" s="425">
        <v>1</v>
      </c>
      <c r="E301" s="405">
        <v>19190</v>
      </c>
      <c r="F301" s="558">
        <f t="shared" si="16"/>
        <v>230280</v>
      </c>
      <c r="G301" s="558"/>
      <c r="H301" s="558"/>
      <c r="I301" s="558"/>
      <c r="J301" s="558"/>
      <c r="K301" s="558"/>
      <c r="L301" s="558"/>
      <c r="M301" s="558"/>
      <c r="N301" s="559"/>
      <c r="O301" s="560"/>
      <c r="P301" s="560"/>
      <c r="Q301" s="560"/>
      <c r="R301" s="560"/>
      <c r="S301" s="560"/>
      <c r="T301" s="560"/>
      <c r="U301" s="561"/>
      <c r="V301" s="562">
        <f t="shared" si="19"/>
        <v>3198.333333333333</v>
      </c>
      <c r="W301" s="562"/>
      <c r="X301" s="562"/>
      <c r="Y301" s="562"/>
      <c r="Z301" s="562"/>
      <c r="AA301" s="562"/>
      <c r="AB301" s="562"/>
      <c r="AC301" s="562"/>
      <c r="AD301" s="562">
        <f t="shared" si="17"/>
        <v>31983.333333333332</v>
      </c>
      <c r="AE301" s="562"/>
      <c r="AF301" s="562"/>
      <c r="AG301" s="562"/>
      <c r="AH301" s="562"/>
      <c r="AI301" s="562"/>
      <c r="AJ301" s="562"/>
      <c r="AK301" s="562"/>
      <c r="AL301" s="559"/>
      <c r="AM301" s="560"/>
      <c r="AN301" s="560"/>
      <c r="AO301" s="560"/>
      <c r="AP301" s="560"/>
      <c r="AQ301" s="560"/>
      <c r="AR301" s="560"/>
      <c r="AS301" s="561"/>
      <c r="AT301" s="562"/>
      <c r="AU301" s="562"/>
      <c r="AV301" s="562"/>
      <c r="AW301" s="562"/>
      <c r="AX301" s="562"/>
      <c r="AY301" s="562"/>
      <c r="AZ301" s="562"/>
      <c r="BA301" s="562"/>
      <c r="BB301" s="562"/>
      <c r="BC301" s="562"/>
      <c r="BD301" s="562"/>
      <c r="BE301" s="562"/>
      <c r="BF301" s="562"/>
      <c r="BG301" s="562"/>
      <c r="BH301" s="562"/>
      <c r="BI301" s="562"/>
      <c r="BJ301" s="562"/>
      <c r="BK301" s="558">
        <f t="shared" si="18"/>
        <v>265461.66666666669</v>
      </c>
      <c r="BL301" s="558"/>
      <c r="BM301" s="558"/>
      <c r="BN301" s="558"/>
      <c r="BO301" s="558"/>
      <c r="BP301" s="558"/>
      <c r="BQ301" s="558"/>
      <c r="BR301" s="558"/>
      <c r="BS301" s="558"/>
      <c r="BT301" s="563"/>
    </row>
    <row r="302" spans="1:72" s="2" customFormat="1" ht="18" customHeight="1" x14ac:dyDescent="0.2">
      <c r="A302" s="422" t="s">
        <v>2004</v>
      </c>
      <c r="B302" s="422" t="s">
        <v>1763</v>
      </c>
      <c r="C302" s="404">
        <v>1</v>
      </c>
      <c r="D302" s="425">
        <v>1</v>
      </c>
      <c r="E302" s="405">
        <v>19190</v>
      </c>
      <c r="F302" s="558">
        <f t="shared" si="16"/>
        <v>230280</v>
      </c>
      <c r="G302" s="558"/>
      <c r="H302" s="558"/>
      <c r="I302" s="558"/>
      <c r="J302" s="558"/>
      <c r="K302" s="558"/>
      <c r="L302" s="558"/>
      <c r="M302" s="558"/>
      <c r="N302" s="559"/>
      <c r="O302" s="560"/>
      <c r="P302" s="560"/>
      <c r="Q302" s="560"/>
      <c r="R302" s="560"/>
      <c r="S302" s="560"/>
      <c r="T302" s="560"/>
      <c r="U302" s="561"/>
      <c r="V302" s="562">
        <f t="shared" si="19"/>
        <v>3198.333333333333</v>
      </c>
      <c r="W302" s="562"/>
      <c r="X302" s="562"/>
      <c r="Y302" s="562"/>
      <c r="Z302" s="562"/>
      <c r="AA302" s="562"/>
      <c r="AB302" s="562"/>
      <c r="AC302" s="562"/>
      <c r="AD302" s="562">
        <f t="shared" si="17"/>
        <v>31983.333333333332</v>
      </c>
      <c r="AE302" s="562"/>
      <c r="AF302" s="562"/>
      <c r="AG302" s="562"/>
      <c r="AH302" s="562"/>
      <c r="AI302" s="562"/>
      <c r="AJ302" s="562"/>
      <c r="AK302" s="562"/>
      <c r="AL302" s="559"/>
      <c r="AM302" s="560"/>
      <c r="AN302" s="560"/>
      <c r="AO302" s="560"/>
      <c r="AP302" s="560"/>
      <c r="AQ302" s="560"/>
      <c r="AR302" s="560"/>
      <c r="AS302" s="561"/>
      <c r="AT302" s="562"/>
      <c r="AU302" s="562"/>
      <c r="AV302" s="562"/>
      <c r="AW302" s="562"/>
      <c r="AX302" s="562"/>
      <c r="AY302" s="562"/>
      <c r="AZ302" s="562"/>
      <c r="BA302" s="562"/>
      <c r="BB302" s="562"/>
      <c r="BC302" s="562"/>
      <c r="BD302" s="562"/>
      <c r="BE302" s="562"/>
      <c r="BF302" s="562"/>
      <c r="BG302" s="562"/>
      <c r="BH302" s="562"/>
      <c r="BI302" s="562"/>
      <c r="BJ302" s="562"/>
      <c r="BK302" s="558">
        <f t="shared" si="18"/>
        <v>265461.66666666669</v>
      </c>
      <c r="BL302" s="558"/>
      <c r="BM302" s="558"/>
      <c r="BN302" s="558"/>
      <c r="BO302" s="558"/>
      <c r="BP302" s="558"/>
      <c r="BQ302" s="558"/>
      <c r="BR302" s="558"/>
      <c r="BS302" s="558"/>
      <c r="BT302" s="563"/>
    </row>
    <row r="303" spans="1:72" s="2" customFormat="1" ht="18" customHeight="1" x14ac:dyDescent="0.2">
      <c r="A303" s="422" t="s">
        <v>2004</v>
      </c>
      <c r="B303" s="422" t="s">
        <v>1774</v>
      </c>
      <c r="C303" s="404">
        <v>1</v>
      </c>
      <c r="D303" s="425">
        <v>1</v>
      </c>
      <c r="E303" s="405">
        <v>19190</v>
      </c>
      <c r="F303" s="558">
        <f t="shared" si="16"/>
        <v>230280</v>
      </c>
      <c r="G303" s="558"/>
      <c r="H303" s="558"/>
      <c r="I303" s="558"/>
      <c r="J303" s="558"/>
      <c r="K303" s="558"/>
      <c r="L303" s="558"/>
      <c r="M303" s="558"/>
      <c r="N303" s="559">
        <v>0</v>
      </c>
      <c r="O303" s="560"/>
      <c r="P303" s="560"/>
      <c r="Q303" s="560"/>
      <c r="R303" s="560"/>
      <c r="S303" s="560"/>
      <c r="T303" s="560"/>
      <c r="U303" s="561"/>
      <c r="V303" s="562">
        <f t="shared" si="19"/>
        <v>3198.333333333333</v>
      </c>
      <c r="W303" s="562"/>
      <c r="X303" s="562"/>
      <c r="Y303" s="562"/>
      <c r="Z303" s="562"/>
      <c r="AA303" s="562"/>
      <c r="AB303" s="562"/>
      <c r="AC303" s="562"/>
      <c r="AD303" s="562">
        <f t="shared" si="17"/>
        <v>31983.333333333332</v>
      </c>
      <c r="AE303" s="562"/>
      <c r="AF303" s="562"/>
      <c r="AG303" s="562"/>
      <c r="AH303" s="562"/>
      <c r="AI303" s="562"/>
      <c r="AJ303" s="562"/>
      <c r="AK303" s="562"/>
      <c r="AL303" s="559">
        <v>0</v>
      </c>
      <c r="AM303" s="560"/>
      <c r="AN303" s="560"/>
      <c r="AO303" s="560"/>
      <c r="AP303" s="560"/>
      <c r="AQ303" s="560"/>
      <c r="AR303" s="560"/>
      <c r="AS303" s="561"/>
      <c r="AT303" s="562"/>
      <c r="AU303" s="562"/>
      <c r="AV303" s="562"/>
      <c r="AW303" s="562"/>
      <c r="AX303" s="562"/>
      <c r="AY303" s="562"/>
      <c r="AZ303" s="562"/>
      <c r="BA303" s="562"/>
      <c r="BB303" s="562"/>
      <c r="BC303" s="562"/>
      <c r="BD303" s="562"/>
      <c r="BE303" s="562"/>
      <c r="BF303" s="562"/>
      <c r="BG303" s="562"/>
      <c r="BH303" s="562"/>
      <c r="BI303" s="562"/>
      <c r="BJ303" s="562"/>
      <c r="BK303" s="558">
        <f t="shared" si="18"/>
        <v>265461.66666666669</v>
      </c>
      <c r="BL303" s="558"/>
      <c r="BM303" s="558"/>
      <c r="BN303" s="558"/>
      <c r="BO303" s="558"/>
      <c r="BP303" s="558"/>
      <c r="BQ303" s="558"/>
      <c r="BR303" s="558"/>
      <c r="BS303" s="558"/>
      <c r="BT303" s="563"/>
    </row>
    <row r="304" spans="1:72" s="2" customFormat="1" ht="18" customHeight="1" x14ac:dyDescent="0.2">
      <c r="A304" s="422" t="s">
        <v>2004</v>
      </c>
      <c r="B304" s="422" t="s">
        <v>1748</v>
      </c>
      <c r="C304" s="404">
        <v>1</v>
      </c>
      <c r="D304" s="425">
        <v>1</v>
      </c>
      <c r="E304" s="405">
        <v>19190</v>
      </c>
      <c r="F304" s="558">
        <f t="shared" si="16"/>
        <v>230280</v>
      </c>
      <c r="G304" s="558"/>
      <c r="H304" s="558"/>
      <c r="I304" s="558"/>
      <c r="J304" s="558"/>
      <c r="K304" s="558"/>
      <c r="L304" s="558"/>
      <c r="M304" s="558"/>
      <c r="N304" s="559">
        <v>0</v>
      </c>
      <c r="O304" s="560"/>
      <c r="P304" s="560"/>
      <c r="Q304" s="560"/>
      <c r="R304" s="560"/>
      <c r="S304" s="560"/>
      <c r="T304" s="560"/>
      <c r="U304" s="561"/>
      <c r="V304" s="562">
        <f t="shared" si="19"/>
        <v>3198.333333333333</v>
      </c>
      <c r="W304" s="562"/>
      <c r="X304" s="562"/>
      <c r="Y304" s="562"/>
      <c r="Z304" s="562"/>
      <c r="AA304" s="562"/>
      <c r="AB304" s="562"/>
      <c r="AC304" s="562"/>
      <c r="AD304" s="562">
        <f t="shared" si="17"/>
        <v>31983.333333333332</v>
      </c>
      <c r="AE304" s="562"/>
      <c r="AF304" s="562"/>
      <c r="AG304" s="562"/>
      <c r="AH304" s="562"/>
      <c r="AI304" s="562"/>
      <c r="AJ304" s="562"/>
      <c r="AK304" s="562"/>
      <c r="AL304" s="559">
        <v>0</v>
      </c>
      <c r="AM304" s="560"/>
      <c r="AN304" s="560"/>
      <c r="AO304" s="560"/>
      <c r="AP304" s="560"/>
      <c r="AQ304" s="560"/>
      <c r="AR304" s="560"/>
      <c r="AS304" s="561"/>
      <c r="AT304" s="562"/>
      <c r="AU304" s="562"/>
      <c r="AV304" s="562"/>
      <c r="AW304" s="562"/>
      <c r="AX304" s="562"/>
      <c r="AY304" s="562"/>
      <c r="AZ304" s="562"/>
      <c r="BA304" s="562"/>
      <c r="BB304" s="562"/>
      <c r="BC304" s="562"/>
      <c r="BD304" s="562"/>
      <c r="BE304" s="562"/>
      <c r="BF304" s="562"/>
      <c r="BG304" s="562"/>
      <c r="BH304" s="562"/>
      <c r="BI304" s="562"/>
      <c r="BJ304" s="562"/>
      <c r="BK304" s="558">
        <f t="shared" si="18"/>
        <v>265461.66666666669</v>
      </c>
      <c r="BL304" s="558"/>
      <c r="BM304" s="558"/>
      <c r="BN304" s="558"/>
      <c r="BO304" s="558"/>
      <c r="BP304" s="558"/>
      <c r="BQ304" s="558"/>
      <c r="BR304" s="558"/>
      <c r="BS304" s="558"/>
      <c r="BT304" s="563"/>
    </row>
    <row r="305" spans="1:72" s="2" customFormat="1" ht="18" customHeight="1" x14ac:dyDescent="0.2">
      <c r="A305" s="422" t="s">
        <v>2004</v>
      </c>
      <c r="B305" s="422" t="s">
        <v>1769</v>
      </c>
      <c r="C305" s="404">
        <v>1</v>
      </c>
      <c r="D305" s="425">
        <v>1</v>
      </c>
      <c r="E305" s="405">
        <v>19190</v>
      </c>
      <c r="F305" s="558">
        <f t="shared" si="16"/>
        <v>230280</v>
      </c>
      <c r="G305" s="558"/>
      <c r="H305" s="558"/>
      <c r="I305" s="558"/>
      <c r="J305" s="558"/>
      <c r="K305" s="558"/>
      <c r="L305" s="558"/>
      <c r="M305" s="558"/>
      <c r="N305" s="559">
        <v>0</v>
      </c>
      <c r="O305" s="560"/>
      <c r="P305" s="560"/>
      <c r="Q305" s="560"/>
      <c r="R305" s="560"/>
      <c r="S305" s="560"/>
      <c r="T305" s="560"/>
      <c r="U305" s="561"/>
      <c r="V305" s="562">
        <f t="shared" si="19"/>
        <v>3198.333333333333</v>
      </c>
      <c r="W305" s="562"/>
      <c r="X305" s="562"/>
      <c r="Y305" s="562"/>
      <c r="Z305" s="562"/>
      <c r="AA305" s="562"/>
      <c r="AB305" s="562"/>
      <c r="AC305" s="562"/>
      <c r="AD305" s="562">
        <f t="shared" si="17"/>
        <v>31983.333333333332</v>
      </c>
      <c r="AE305" s="562"/>
      <c r="AF305" s="562"/>
      <c r="AG305" s="562"/>
      <c r="AH305" s="562"/>
      <c r="AI305" s="562"/>
      <c r="AJ305" s="562"/>
      <c r="AK305" s="562"/>
      <c r="AL305" s="559">
        <v>0</v>
      </c>
      <c r="AM305" s="560"/>
      <c r="AN305" s="560"/>
      <c r="AO305" s="560"/>
      <c r="AP305" s="560"/>
      <c r="AQ305" s="560"/>
      <c r="AR305" s="560"/>
      <c r="AS305" s="561"/>
      <c r="AT305" s="562">
        <v>0</v>
      </c>
      <c r="AU305" s="562"/>
      <c r="AV305" s="562"/>
      <c r="AW305" s="562"/>
      <c r="AX305" s="562"/>
      <c r="AY305" s="562"/>
      <c r="AZ305" s="562"/>
      <c r="BA305" s="562"/>
      <c r="BB305" s="562"/>
      <c r="BC305" s="562">
        <v>0</v>
      </c>
      <c r="BD305" s="562"/>
      <c r="BE305" s="562"/>
      <c r="BF305" s="562"/>
      <c r="BG305" s="562"/>
      <c r="BH305" s="562"/>
      <c r="BI305" s="562"/>
      <c r="BJ305" s="562"/>
      <c r="BK305" s="558">
        <f t="shared" si="18"/>
        <v>265461.66666666669</v>
      </c>
      <c r="BL305" s="558"/>
      <c r="BM305" s="558"/>
      <c r="BN305" s="558"/>
      <c r="BO305" s="558"/>
      <c r="BP305" s="558"/>
      <c r="BQ305" s="558"/>
      <c r="BR305" s="558"/>
      <c r="BS305" s="558"/>
      <c r="BT305" s="563"/>
    </row>
    <row r="306" spans="1:72" s="2" customFormat="1" ht="18" customHeight="1" x14ac:dyDescent="0.2">
      <c r="A306" s="422" t="s">
        <v>2005</v>
      </c>
      <c r="B306" s="422" t="s">
        <v>1792</v>
      </c>
      <c r="C306" s="404">
        <v>1</v>
      </c>
      <c r="D306" s="425">
        <v>1</v>
      </c>
      <c r="E306" s="405">
        <v>19190</v>
      </c>
      <c r="F306" s="558">
        <f t="shared" si="16"/>
        <v>230280</v>
      </c>
      <c r="G306" s="558"/>
      <c r="H306" s="558"/>
      <c r="I306" s="558"/>
      <c r="J306" s="558"/>
      <c r="K306" s="558"/>
      <c r="L306" s="558"/>
      <c r="M306" s="558"/>
      <c r="N306" s="559">
        <v>0</v>
      </c>
      <c r="O306" s="560"/>
      <c r="P306" s="560"/>
      <c r="Q306" s="560"/>
      <c r="R306" s="560"/>
      <c r="S306" s="560"/>
      <c r="T306" s="560"/>
      <c r="U306" s="561"/>
      <c r="V306" s="562">
        <f t="shared" si="19"/>
        <v>3198.333333333333</v>
      </c>
      <c r="W306" s="562"/>
      <c r="X306" s="562"/>
      <c r="Y306" s="562"/>
      <c r="Z306" s="562"/>
      <c r="AA306" s="562"/>
      <c r="AB306" s="562"/>
      <c r="AC306" s="562"/>
      <c r="AD306" s="562">
        <f t="shared" si="17"/>
        <v>31983.333333333332</v>
      </c>
      <c r="AE306" s="562"/>
      <c r="AF306" s="562"/>
      <c r="AG306" s="562"/>
      <c r="AH306" s="562"/>
      <c r="AI306" s="562"/>
      <c r="AJ306" s="562"/>
      <c r="AK306" s="562"/>
      <c r="AL306" s="559">
        <v>0</v>
      </c>
      <c r="AM306" s="560"/>
      <c r="AN306" s="560"/>
      <c r="AO306" s="560"/>
      <c r="AP306" s="560"/>
      <c r="AQ306" s="560"/>
      <c r="AR306" s="560"/>
      <c r="AS306" s="561"/>
      <c r="AT306" s="562">
        <v>0</v>
      </c>
      <c r="AU306" s="562"/>
      <c r="AV306" s="562"/>
      <c r="AW306" s="562"/>
      <c r="AX306" s="562"/>
      <c r="AY306" s="562"/>
      <c r="AZ306" s="562"/>
      <c r="BA306" s="562"/>
      <c r="BB306" s="562"/>
      <c r="BC306" s="562">
        <v>0</v>
      </c>
      <c r="BD306" s="562"/>
      <c r="BE306" s="562"/>
      <c r="BF306" s="562"/>
      <c r="BG306" s="562"/>
      <c r="BH306" s="562"/>
      <c r="BI306" s="562"/>
      <c r="BJ306" s="562"/>
      <c r="BK306" s="558">
        <f t="shared" si="18"/>
        <v>265461.66666666669</v>
      </c>
      <c r="BL306" s="558"/>
      <c r="BM306" s="558"/>
      <c r="BN306" s="558"/>
      <c r="BO306" s="558"/>
      <c r="BP306" s="558"/>
      <c r="BQ306" s="558"/>
      <c r="BR306" s="558"/>
      <c r="BS306" s="558"/>
      <c r="BT306" s="563"/>
    </row>
    <row r="307" spans="1:72" s="2" customFormat="1" ht="18" customHeight="1" x14ac:dyDescent="0.2">
      <c r="A307" s="422" t="s">
        <v>2006</v>
      </c>
      <c r="B307" s="422" t="s">
        <v>1755</v>
      </c>
      <c r="C307" s="404">
        <v>1</v>
      </c>
      <c r="D307" s="425">
        <v>1</v>
      </c>
      <c r="E307" s="405">
        <v>19190</v>
      </c>
      <c r="F307" s="558">
        <f t="shared" si="16"/>
        <v>230280</v>
      </c>
      <c r="G307" s="558"/>
      <c r="H307" s="558"/>
      <c r="I307" s="558"/>
      <c r="J307" s="558"/>
      <c r="K307" s="558"/>
      <c r="L307" s="558"/>
      <c r="M307" s="558"/>
      <c r="N307" s="559">
        <v>0</v>
      </c>
      <c r="O307" s="560"/>
      <c r="P307" s="560"/>
      <c r="Q307" s="560"/>
      <c r="R307" s="560"/>
      <c r="S307" s="560"/>
      <c r="T307" s="560"/>
      <c r="U307" s="561"/>
      <c r="V307" s="562">
        <f t="shared" si="19"/>
        <v>3198.333333333333</v>
      </c>
      <c r="W307" s="562"/>
      <c r="X307" s="562"/>
      <c r="Y307" s="562"/>
      <c r="Z307" s="562"/>
      <c r="AA307" s="562"/>
      <c r="AB307" s="562"/>
      <c r="AC307" s="562"/>
      <c r="AD307" s="562">
        <f t="shared" si="17"/>
        <v>31983.333333333332</v>
      </c>
      <c r="AE307" s="562"/>
      <c r="AF307" s="562"/>
      <c r="AG307" s="562"/>
      <c r="AH307" s="562"/>
      <c r="AI307" s="562"/>
      <c r="AJ307" s="562"/>
      <c r="AK307" s="562"/>
      <c r="AL307" s="559">
        <v>0</v>
      </c>
      <c r="AM307" s="560"/>
      <c r="AN307" s="560"/>
      <c r="AO307" s="560"/>
      <c r="AP307" s="560"/>
      <c r="AQ307" s="560"/>
      <c r="AR307" s="560"/>
      <c r="AS307" s="561"/>
      <c r="AT307" s="562">
        <v>0</v>
      </c>
      <c r="AU307" s="562"/>
      <c r="AV307" s="562"/>
      <c r="AW307" s="562"/>
      <c r="AX307" s="562"/>
      <c r="AY307" s="562"/>
      <c r="AZ307" s="562"/>
      <c r="BA307" s="562"/>
      <c r="BB307" s="562"/>
      <c r="BC307" s="562">
        <v>0</v>
      </c>
      <c r="BD307" s="562"/>
      <c r="BE307" s="562"/>
      <c r="BF307" s="562"/>
      <c r="BG307" s="562"/>
      <c r="BH307" s="562"/>
      <c r="BI307" s="562"/>
      <c r="BJ307" s="562"/>
      <c r="BK307" s="558">
        <f t="shared" si="18"/>
        <v>265461.66666666669</v>
      </c>
      <c r="BL307" s="558"/>
      <c r="BM307" s="558"/>
      <c r="BN307" s="558"/>
      <c r="BO307" s="558"/>
      <c r="BP307" s="558"/>
      <c r="BQ307" s="558"/>
      <c r="BR307" s="558"/>
      <c r="BS307" s="558"/>
      <c r="BT307" s="563"/>
    </row>
    <row r="308" spans="1:72" s="2" customFormat="1" ht="18" customHeight="1" x14ac:dyDescent="0.2">
      <c r="A308" s="422" t="s">
        <v>2007</v>
      </c>
      <c r="B308" s="422" t="s">
        <v>1762</v>
      </c>
      <c r="C308" s="404">
        <v>1</v>
      </c>
      <c r="D308" s="425">
        <v>1</v>
      </c>
      <c r="E308" s="405">
        <v>19190</v>
      </c>
      <c r="F308" s="558">
        <f t="shared" si="16"/>
        <v>230280</v>
      </c>
      <c r="G308" s="558"/>
      <c r="H308" s="558"/>
      <c r="I308" s="558"/>
      <c r="J308" s="558"/>
      <c r="K308" s="558"/>
      <c r="L308" s="558"/>
      <c r="M308" s="558"/>
      <c r="N308" s="559">
        <v>0</v>
      </c>
      <c r="O308" s="560"/>
      <c r="P308" s="560"/>
      <c r="Q308" s="560"/>
      <c r="R308" s="560"/>
      <c r="S308" s="560"/>
      <c r="T308" s="560"/>
      <c r="U308" s="561"/>
      <c r="V308" s="562">
        <f t="shared" si="19"/>
        <v>3198.333333333333</v>
      </c>
      <c r="W308" s="562"/>
      <c r="X308" s="562"/>
      <c r="Y308" s="562"/>
      <c r="Z308" s="562"/>
      <c r="AA308" s="562"/>
      <c r="AB308" s="562"/>
      <c r="AC308" s="562"/>
      <c r="AD308" s="562">
        <f t="shared" si="17"/>
        <v>31983.333333333332</v>
      </c>
      <c r="AE308" s="562"/>
      <c r="AF308" s="562"/>
      <c r="AG308" s="562"/>
      <c r="AH308" s="562"/>
      <c r="AI308" s="562"/>
      <c r="AJ308" s="562"/>
      <c r="AK308" s="562"/>
      <c r="AL308" s="559">
        <v>0</v>
      </c>
      <c r="AM308" s="560"/>
      <c r="AN308" s="560"/>
      <c r="AO308" s="560"/>
      <c r="AP308" s="560"/>
      <c r="AQ308" s="560"/>
      <c r="AR308" s="560"/>
      <c r="AS308" s="561"/>
      <c r="AT308" s="562">
        <v>0</v>
      </c>
      <c r="AU308" s="562"/>
      <c r="AV308" s="562"/>
      <c r="AW308" s="562"/>
      <c r="AX308" s="562"/>
      <c r="AY308" s="562"/>
      <c r="AZ308" s="562"/>
      <c r="BA308" s="562"/>
      <c r="BB308" s="562"/>
      <c r="BC308" s="562">
        <v>0</v>
      </c>
      <c r="BD308" s="562"/>
      <c r="BE308" s="562"/>
      <c r="BF308" s="562"/>
      <c r="BG308" s="562"/>
      <c r="BH308" s="562"/>
      <c r="BI308" s="562"/>
      <c r="BJ308" s="562"/>
      <c r="BK308" s="558">
        <f t="shared" si="18"/>
        <v>265461.66666666669</v>
      </c>
      <c r="BL308" s="558"/>
      <c r="BM308" s="558"/>
      <c r="BN308" s="558"/>
      <c r="BO308" s="558"/>
      <c r="BP308" s="558"/>
      <c r="BQ308" s="558"/>
      <c r="BR308" s="558"/>
      <c r="BS308" s="558"/>
      <c r="BT308" s="563"/>
    </row>
    <row r="309" spans="1:72" s="2" customFormat="1" ht="18" customHeight="1" x14ac:dyDescent="0.2">
      <c r="A309" s="422" t="s">
        <v>2008</v>
      </c>
      <c r="B309" s="422" t="s">
        <v>1786</v>
      </c>
      <c r="C309" s="404">
        <v>1</v>
      </c>
      <c r="D309" s="425">
        <v>1</v>
      </c>
      <c r="E309" s="405">
        <v>19190</v>
      </c>
      <c r="F309" s="558">
        <f t="shared" si="16"/>
        <v>230280</v>
      </c>
      <c r="G309" s="558"/>
      <c r="H309" s="558"/>
      <c r="I309" s="558"/>
      <c r="J309" s="558"/>
      <c r="K309" s="558"/>
      <c r="L309" s="558"/>
      <c r="M309" s="558"/>
      <c r="N309" s="559">
        <v>0</v>
      </c>
      <c r="O309" s="560"/>
      <c r="P309" s="560"/>
      <c r="Q309" s="560"/>
      <c r="R309" s="560"/>
      <c r="S309" s="560"/>
      <c r="T309" s="560"/>
      <c r="U309" s="561"/>
      <c r="V309" s="562">
        <f t="shared" si="19"/>
        <v>3198.333333333333</v>
      </c>
      <c r="W309" s="562"/>
      <c r="X309" s="562"/>
      <c r="Y309" s="562"/>
      <c r="Z309" s="562"/>
      <c r="AA309" s="562"/>
      <c r="AB309" s="562"/>
      <c r="AC309" s="562"/>
      <c r="AD309" s="562">
        <f t="shared" si="17"/>
        <v>31983.333333333332</v>
      </c>
      <c r="AE309" s="562"/>
      <c r="AF309" s="562"/>
      <c r="AG309" s="562"/>
      <c r="AH309" s="562"/>
      <c r="AI309" s="562"/>
      <c r="AJ309" s="562"/>
      <c r="AK309" s="562"/>
      <c r="AL309" s="559"/>
      <c r="AM309" s="560"/>
      <c r="AN309" s="560"/>
      <c r="AO309" s="560"/>
      <c r="AP309" s="560"/>
      <c r="AQ309" s="560"/>
      <c r="AR309" s="560"/>
      <c r="AS309" s="561"/>
      <c r="AT309" s="562">
        <v>0</v>
      </c>
      <c r="AU309" s="562"/>
      <c r="AV309" s="562"/>
      <c r="AW309" s="562"/>
      <c r="AX309" s="562"/>
      <c r="AY309" s="562"/>
      <c r="AZ309" s="562"/>
      <c r="BA309" s="562"/>
      <c r="BB309" s="562"/>
      <c r="BC309" s="562">
        <v>0</v>
      </c>
      <c r="BD309" s="562"/>
      <c r="BE309" s="562"/>
      <c r="BF309" s="562"/>
      <c r="BG309" s="562"/>
      <c r="BH309" s="562"/>
      <c r="BI309" s="562"/>
      <c r="BJ309" s="562"/>
      <c r="BK309" s="558">
        <f t="shared" si="18"/>
        <v>265461.66666666669</v>
      </c>
      <c r="BL309" s="558"/>
      <c r="BM309" s="558"/>
      <c r="BN309" s="558"/>
      <c r="BO309" s="558"/>
      <c r="BP309" s="558"/>
      <c r="BQ309" s="558"/>
      <c r="BR309" s="558"/>
      <c r="BS309" s="558"/>
      <c r="BT309" s="563"/>
    </row>
    <row r="310" spans="1:72" s="2" customFormat="1" ht="25.5" customHeight="1" x14ac:dyDescent="0.2">
      <c r="A310" s="422" t="s">
        <v>2009</v>
      </c>
      <c r="B310" s="422" t="s">
        <v>1782</v>
      </c>
      <c r="C310" s="404">
        <v>1</v>
      </c>
      <c r="D310" s="425">
        <v>1</v>
      </c>
      <c r="E310" s="405">
        <v>20085.599999999999</v>
      </c>
      <c r="F310" s="558">
        <f t="shared" si="16"/>
        <v>241027.19999999998</v>
      </c>
      <c r="G310" s="558"/>
      <c r="H310" s="558"/>
      <c r="I310" s="558"/>
      <c r="J310" s="558"/>
      <c r="K310" s="558"/>
      <c r="L310" s="558"/>
      <c r="M310" s="558"/>
      <c r="N310" s="559">
        <v>0</v>
      </c>
      <c r="O310" s="560"/>
      <c r="P310" s="560"/>
      <c r="Q310" s="560"/>
      <c r="R310" s="560"/>
      <c r="S310" s="560"/>
      <c r="T310" s="560"/>
      <c r="U310" s="561"/>
      <c r="V310" s="562">
        <f t="shared" si="19"/>
        <v>3347.6</v>
      </c>
      <c r="W310" s="562"/>
      <c r="X310" s="562"/>
      <c r="Y310" s="562"/>
      <c r="Z310" s="562"/>
      <c r="AA310" s="562"/>
      <c r="AB310" s="562"/>
      <c r="AC310" s="562"/>
      <c r="AD310" s="562">
        <f t="shared" si="17"/>
        <v>33476</v>
      </c>
      <c r="AE310" s="562"/>
      <c r="AF310" s="562"/>
      <c r="AG310" s="562"/>
      <c r="AH310" s="562"/>
      <c r="AI310" s="562"/>
      <c r="AJ310" s="562"/>
      <c r="AK310" s="562"/>
      <c r="AL310" s="559">
        <v>0</v>
      </c>
      <c r="AM310" s="560"/>
      <c r="AN310" s="560"/>
      <c r="AO310" s="560"/>
      <c r="AP310" s="560"/>
      <c r="AQ310" s="560"/>
      <c r="AR310" s="560"/>
      <c r="AS310" s="561"/>
      <c r="AT310" s="562"/>
      <c r="AU310" s="562"/>
      <c r="AV310" s="562"/>
      <c r="AW310" s="562"/>
      <c r="AX310" s="562"/>
      <c r="AY310" s="562"/>
      <c r="AZ310" s="562"/>
      <c r="BA310" s="562"/>
      <c r="BB310" s="562"/>
      <c r="BC310" s="562">
        <v>0</v>
      </c>
      <c r="BD310" s="562"/>
      <c r="BE310" s="562"/>
      <c r="BF310" s="562"/>
      <c r="BG310" s="562"/>
      <c r="BH310" s="562"/>
      <c r="BI310" s="562"/>
      <c r="BJ310" s="562"/>
      <c r="BK310" s="558">
        <f t="shared" si="18"/>
        <v>277850.8</v>
      </c>
      <c r="BL310" s="558"/>
      <c r="BM310" s="558"/>
      <c r="BN310" s="558"/>
      <c r="BO310" s="558"/>
      <c r="BP310" s="558"/>
      <c r="BQ310" s="558"/>
      <c r="BR310" s="558"/>
      <c r="BS310" s="558"/>
      <c r="BT310" s="563"/>
    </row>
    <row r="311" spans="1:72" s="2" customFormat="1" ht="18" customHeight="1" x14ac:dyDescent="0.2">
      <c r="A311" s="422" t="s">
        <v>2010</v>
      </c>
      <c r="B311" s="422" t="s">
        <v>1762</v>
      </c>
      <c r="C311" s="404">
        <v>1</v>
      </c>
      <c r="D311" s="425">
        <v>1</v>
      </c>
      <c r="E311" s="405">
        <v>24240</v>
      </c>
      <c r="F311" s="558">
        <f t="shared" si="16"/>
        <v>290880</v>
      </c>
      <c r="G311" s="558"/>
      <c r="H311" s="558"/>
      <c r="I311" s="558"/>
      <c r="J311" s="558"/>
      <c r="K311" s="558"/>
      <c r="L311" s="558"/>
      <c r="M311" s="558"/>
      <c r="N311" s="559">
        <v>0</v>
      </c>
      <c r="O311" s="560"/>
      <c r="P311" s="560"/>
      <c r="Q311" s="560"/>
      <c r="R311" s="560"/>
      <c r="S311" s="560"/>
      <c r="T311" s="560"/>
      <c r="U311" s="561"/>
      <c r="V311" s="562">
        <f t="shared" si="19"/>
        <v>4040</v>
      </c>
      <c r="W311" s="562"/>
      <c r="X311" s="562"/>
      <c r="Y311" s="562"/>
      <c r="Z311" s="562"/>
      <c r="AA311" s="562"/>
      <c r="AB311" s="562"/>
      <c r="AC311" s="562"/>
      <c r="AD311" s="562">
        <f t="shared" si="17"/>
        <v>40400</v>
      </c>
      <c r="AE311" s="562"/>
      <c r="AF311" s="562"/>
      <c r="AG311" s="562"/>
      <c r="AH311" s="562"/>
      <c r="AI311" s="562"/>
      <c r="AJ311" s="562"/>
      <c r="AK311" s="562"/>
      <c r="AL311" s="559">
        <v>0</v>
      </c>
      <c r="AM311" s="560"/>
      <c r="AN311" s="560"/>
      <c r="AO311" s="560"/>
      <c r="AP311" s="560"/>
      <c r="AQ311" s="560"/>
      <c r="AR311" s="560"/>
      <c r="AS311" s="561"/>
      <c r="AT311" s="562">
        <v>0</v>
      </c>
      <c r="AU311" s="562"/>
      <c r="AV311" s="562"/>
      <c r="AW311" s="562"/>
      <c r="AX311" s="562"/>
      <c r="AY311" s="562"/>
      <c r="AZ311" s="562"/>
      <c r="BA311" s="562"/>
      <c r="BB311" s="562"/>
      <c r="BC311" s="562"/>
      <c r="BD311" s="562"/>
      <c r="BE311" s="562"/>
      <c r="BF311" s="562"/>
      <c r="BG311" s="562"/>
      <c r="BH311" s="562"/>
      <c r="BI311" s="562"/>
      <c r="BJ311" s="562"/>
      <c r="BK311" s="558">
        <f t="shared" si="18"/>
        <v>335320</v>
      </c>
      <c r="BL311" s="558"/>
      <c r="BM311" s="558"/>
      <c r="BN311" s="558"/>
      <c r="BO311" s="558"/>
      <c r="BP311" s="558"/>
      <c r="BQ311" s="558"/>
      <c r="BR311" s="558"/>
      <c r="BS311" s="558"/>
      <c r="BT311" s="563"/>
    </row>
    <row r="312" spans="1:72" s="2" customFormat="1" ht="36.75" customHeight="1" x14ac:dyDescent="0.2">
      <c r="A312" s="422" t="s">
        <v>2011</v>
      </c>
      <c r="B312" s="422" t="s">
        <v>1780</v>
      </c>
      <c r="C312" s="404">
        <v>1</v>
      </c>
      <c r="D312" s="425">
        <v>1</v>
      </c>
      <c r="E312" s="405">
        <v>28280</v>
      </c>
      <c r="F312" s="558">
        <f t="shared" si="16"/>
        <v>339360</v>
      </c>
      <c r="G312" s="558"/>
      <c r="H312" s="558"/>
      <c r="I312" s="558"/>
      <c r="J312" s="558"/>
      <c r="K312" s="558"/>
      <c r="L312" s="558"/>
      <c r="M312" s="558"/>
      <c r="N312" s="559">
        <f>SUM(N8:U311)</f>
        <v>0</v>
      </c>
      <c r="O312" s="560"/>
      <c r="P312" s="560"/>
      <c r="Q312" s="560"/>
      <c r="R312" s="560"/>
      <c r="S312" s="560"/>
      <c r="T312" s="560"/>
      <c r="U312" s="561"/>
      <c r="V312" s="562">
        <f t="shared" si="19"/>
        <v>4713.333333333333</v>
      </c>
      <c r="W312" s="562"/>
      <c r="X312" s="562"/>
      <c r="Y312" s="562"/>
      <c r="Z312" s="562"/>
      <c r="AA312" s="562"/>
      <c r="AB312" s="562"/>
      <c r="AC312" s="562"/>
      <c r="AD312" s="562">
        <f t="shared" si="17"/>
        <v>47133.333333333328</v>
      </c>
      <c r="AE312" s="562"/>
      <c r="AF312" s="562"/>
      <c r="AG312" s="562"/>
      <c r="AH312" s="562"/>
      <c r="AI312" s="562"/>
      <c r="AJ312" s="562"/>
      <c r="AK312" s="562"/>
      <c r="AL312" s="559">
        <f>SUM(AL8:AS311)</f>
        <v>0</v>
      </c>
      <c r="AM312" s="560"/>
      <c r="AN312" s="560"/>
      <c r="AO312" s="560"/>
      <c r="AP312" s="560"/>
      <c r="AQ312" s="560"/>
      <c r="AR312" s="560"/>
      <c r="AS312" s="561"/>
      <c r="AT312" s="562">
        <f>SUM(AT8:BB311)</f>
        <v>0</v>
      </c>
      <c r="AU312" s="562"/>
      <c r="AV312" s="562"/>
      <c r="AW312" s="562"/>
      <c r="AX312" s="562"/>
      <c r="AY312" s="562"/>
      <c r="AZ312" s="562"/>
      <c r="BA312" s="562"/>
      <c r="BB312" s="562"/>
      <c r="BC312" s="562">
        <f>SUM(BC8:BJ311)</f>
        <v>0</v>
      </c>
      <c r="BD312" s="562"/>
      <c r="BE312" s="562"/>
      <c r="BF312" s="562"/>
      <c r="BG312" s="562"/>
      <c r="BH312" s="562"/>
      <c r="BI312" s="562"/>
      <c r="BJ312" s="562"/>
      <c r="BK312" s="558">
        <f t="shared" si="18"/>
        <v>391206.66666666663</v>
      </c>
      <c r="BL312" s="558"/>
      <c r="BM312" s="558"/>
      <c r="BN312" s="558"/>
      <c r="BO312" s="558"/>
      <c r="BP312" s="558"/>
      <c r="BQ312" s="558"/>
      <c r="BR312" s="558"/>
      <c r="BS312" s="558"/>
      <c r="BT312" s="563"/>
    </row>
    <row r="313" spans="1:72" s="2" customFormat="1" ht="18" customHeight="1" x14ac:dyDescent="0.2">
      <c r="A313" s="422" t="s">
        <v>2011</v>
      </c>
      <c r="B313" s="422" t="s">
        <v>1777</v>
      </c>
      <c r="C313" s="404">
        <v>1</v>
      </c>
      <c r="D313" s="425">
        <v>1</v>
      </c>
      <c r="E313" s="405">
        <v>28280</v>
      </c>
      <c r="F313" s="558">
        <f t="shared" si="16"/>
        <v>339360</v>
      </c>
      <c r="G313" s="558"/>
      <c r="H313" s="558"/>
      <c r="I313" s="558"/>
      <c r="J313" s="558"/>
      <c r="K313" s="558"/>
      <c r="L313" s="558"/>
      <c r="M313" s="558"/>
      <c r="N313" s="559"/>
      <c r="O313" s="560"/>
      <c r="P313" s="560"/>
      <c r="Q313" s="560"/>
      <c r="R313" s="560"/>
      <c r="S313" s="560"/>
      <c r="T313" s="560"/>
      <c r="U313" s="561"/>
      <c r="V313" s="562">
        <f t="shared" si="19"/>
        <v>4713.333333333333</v>
      </c>
      <c r="W313" s="562"/>
      <c r="X313" s="562"/>
      <c r="Y313" s="562"/>
      <c r="Z313" s="562"/>
      <c r="AA313" s="562"/>
      <c r="AB313" s="562"/>
      <c r="AC313" s="562"/>
      <c r="AD313" s="562">
        <f t="shared" si="17"/>
        <v>47133.333333333328</v>
      </c>
      <c r="AE313" s="562"/>
      <c r="AF313" s="562"/>
      <c r="AG313" s="562"/>
      <c r="AH313" s="562"/>
      <c r="AI313" s="562"/>
      <c r="AJ313" s="562"/>
      <c r="AK313" s="562"/>
      <c r="AL313" s="559"/>
      <c r="AM313" s="560"/>
      <c r="AN313" s="560"/>
      <c r="AO313" s="560"/>
      <c r="AP313" s="560"/>
      <c r="AQ313" s="560"/>
      <c r="AR313" s="560"/>
      <c r="AS313" s="561"/>
      <c r="AT313" s="562"/>
      <c r="AU313" s="562"/>
      <c r="AV313" s="562"/>
      <c r="AW313" s="562"/>
      <c r="AX313" s="562"/>
      <c r="AY313" s="562"/>
      <c r="AZ313" s="562"/>
      <c r="BA313" s="562"/>
      <c r="BB313" s="562"/>
      <c r="BC313" s="562"/>
      <c r="BD313" s="562"/>
      <c r="BE313" s="562"/>
      <c r="BF313" s="562"/>
      <c r="BG313" s="562"/>
      <c r="BH313" s="562"/>
      <c r="BI313" s="562"/>
      <c r="BJ313" s="562"/>
      <c r="BK313" s="558">
        <f t="shared" si="18"/>
        <v>391206.66666666663</v>
      </c>
      <c r="BL313" s="558"/>
      <c r="BM313" s="558"/>
      <c r="BN313" s="558"/>
      <c r="BO313" s="558"/>
      <c r="BP313" s="558"/>
      <c r="BQ313" s="558"/>
      <c r="BR313" s="558"/>
      <c r="BS313" s="558"/>
      <c r="BT313" s="563"/>
    </row>
    <row r="314" spans="1:72" s="2" customFormat="1" ht="18" customHeight="1" x14ac:dyDescent="0.2">
      <c r="A314" s="422" t="s">
        <v>2011</v>
      </c>
      <c r="B314" s="422" t="s">
        <v>1768</v>
      </c>
      <c r="C314" s="404">
        <v>1</v>
      </c>
      <c r="D314" s="425">
        <v>1</v>
      </c>
      <c r="E314" s="405">
        <v>28280</v>
      </c>
      <c r="F314" s="558">
        <f t="shared" si="16"/>
        <v>339360</v>
      </c>
      <c r="G314" s="558"/>
      <c r="H314" s="558"/>
      <c r="I314" s="558"/>
      <c r="J314" s="558"/>
      <c r="K314" s="558"/>
      <c r="L314" s="558"/>
      <c r="M314" s="558"/>
      <c r="N314" s="559"/>
      <c r="O314" s="560"/>
      <c r="P314" s="560"/>
      <c r="Q314" s="560"/>
      <c r="R314" s="560"/>
      <c r="S314" s="560"/>
      <c r="T314" s="560"/>
      <c r="U314" s="561"/>
      <c r="V314" s="562">
        <f t="shared" si="19"/>
        <v>4713.333333333333</v>
      </c>
      <c r="W314" s="562"/>
      <c r="X314" s="562"/>
      <c r="Y314" s="562"/>
      <c r="Z314" s="562"/>
      <c r="AA314" s="562"/>
      <c r="AB314" s="562"/>
      <c r="AC314" s="562"/>
      <c r="AD314" s="562">
        <f t="shared" si="17"/>
        <v>47133.333333333328</v>
      </c>
      <c r="AE314" s="562"/>
      <c r="AF314" s="562"/>
      <c r="AG314" s="562"/>
      <c r="AH314" s="562"/>
      <c r="AI314" s="562"/>
      <c r="AJ314" s="562"/>
      <c r="AK314" s="562"/>
      <c r="AL314" s="559"/>
      <c r="AM314" s="560"/>
      <c r="AN314" s="560"/>
      <c r="AO314" s="560"/>
      <c r="AP314" s="560"/>
      <c r="AQ314" s="560"/>
      <c r="AR314" s="560"/>
      <c r="AS314" s="561"/>
      <c r="AT314" s="562"/>
      <c r="AU314" s="562"/>
      <c r="AV314" s="562"/>
      <c r="AW314" s="562"/>
      <c r="AX314" s="562"/>
      <c r="AY314" s="562"/>
      <c r="AZ314" s="562"/>
      <c r="BA314" s="562"/>
      <c r="BB314" s="562"/>
      <c r="BC314" s="562"/>
      <c r="BD314" s="562"/>
      <c r="BE314" s="562"/>
      <c r="BF314" s="562"/>
      <c r="BG314" s="562"/>
      <c r="BH314" s="562"/>
      <c r="BI314" s="562"/>
      <c r="BJ314" s="562"/>
      <c r="BK314" s="558">
        <f t="shared" si="18"/>
        <v>391206.66666666663</v>
      </c>
      <c r="BL314" s="558"/>
      <c r="BM314" s="558"/>
      <c r="BN314" s="558"/>
      <c r="BO314" s="558"/>
      <c r="BP314" s="558"/>
      <c r="BQ314" s="558"/>
      <c r="BR314" s="558"/>
      <c r="BS314" s="558"/>
      <c r="BT314" s="563"/>
    </row>
    <row r="315" spans="1:72" s="2" customFormat="1" ht="12.75" x14ac:dyDescent="0.2">
      <c r="A315" s="422" t="s">
        <v>2011</v>
      </c>
      <c r="B315" s="422" t="s">
        <v>1762</v>
      </c>
      <c r="C315" s="404">
        <v>1</v>
      </c>
      <c r="D315" s="425">
        <v>1</v>
      </c>
      <c r="E315" s="405">
        <v>28280</v>
      </c>
      <c r="F315" s="558">
        <f t="shared" si="16"/>
        <v>339360</v>
      </c>
      <c r="G315" s="558"/>
      <c r="H315" s="558"/>
      <c r="I315" s="558"/>
      <c r="J315" s="558"/>
      <c r="K315" s="558"/>
      <c r="L315" s="558"/>
      <c r="M315" s="558"/>
      <c r="N315" s="559"/>
      <c r="O315" s="560"/>
      <c r="P315" s="560"/>
      <c r="Q315" s="560"/>
      <c r="R315" s="560"/>
      <c r="S315" s="560"/>
      <c r="T315" s="560"/>
      <c r="U315" s="561"/>
      <c r="V315" s="562">
        <f t="shared" si="19"/>
        <v>4713.333333333333</v>
      </c>
      <c r="W315" s="562"/>
      <c r="X315" s="562"/>
      <c r="Y315" s="562"/>
      <c r="Z315" s="562"/>
      <c r="AA315" s="562"/>
      <c r="AB315" s="562"/>
      <c r="AC315" s="562"/>
      <c r="AD315" s="562">
        <f t="shared" si="17"/>
        <v>47133.333333333328</v>
      </c>
      <c r="AE315" s="562"/>
      <c r="AF315" s="562"/>
      <c r="AG315" s="562"/>
      <c r="AH315" s="562"/>
      <c r="AI315" s="562"/>
      <c r="AJ315" s="562"/>
      <c r="AK315" s="562"/>
      <c r="AL315" s="559"/>
      <c r="AM315" s="560"/>
      <c r="AN315" s="560"/>
      <c r="AO315" s="560"/>
      <c r="AP315" s="560"/>
      <c r="AQ315" s="560"/>
      <c r="AR315" s="560"/>
      <c r="AS315" s="561"/>
      <c r="AT315" s="562"/>
      <c r="AU315" s="562"/>
      <c r="AV315" s="562"/>
      <c r="AW315" s="562"/>
      <c r="AX315" s="562"/>
      <c r="AY315" s="562"/>
      <c r="AZ315" s="562"/>
      <c r="BA315" s="562"/>
      <c r="BB315" s="562"/>
      <c r="BC315" s="562"/>
      <c r="BD315" s="562"/>
      <c r="BE315" s="562"/>
      <c r="BF315" s="562"/>
      <c r="BG315" s="562"/>
      <c r="BH315" s="562"/>
      <c r="BI315" s="562"/>
      <c r="BJ315" s="562"/>
      <c r="BK315" s="558">
        <f t="shared" si="18"/>
        <v>391206.66666666663</v>
      </c>
      <c r="BL315" s="558"/>
      <c r="BM315" s="558"/>
      <c r="BN315" s="558"/>
      <c r="BO315" s="558"/>
      <c r="BP315" s="558"/>
      <c r="BQ315" s="558"/>
      <c r="BR315" s="558"/>
      <c r="BS315" s="558"/>
      <c r="BT315" s="563"/>
    </row>
    <row r="316" spans="1:72" s="2" customFormat="1" ht="18" customHeight="1" x14ac:dyDescent="0.2">
      <c r="A316" s="422" t="s">
        <v>2011</v>
      </c>
      <c r="B316" s="422" t="s">
        <v>1749</v>
      </c>
      <c r="C316" s="404">
        <v>1</v>
      </c>
      <c r="D316" s="425">
        <v>1</v>
      </c>
      <c r="E316" s="405">
        <v>28280</v>
      </c>
      <c r="F316" s="558">
        <f t="shared" si="16"/>
        <v>339360</v>
      </c>
      <c r="G316" s="558"/>
      <c r="H316" s="558"/>
      <c r="I316" s="558"/>
      <c r="J316" s="558"/>
      <c r="K316" s="558"/>
      <c r="L316" s="558"/>
      <c r="M316" s="558"/>
      <c r="N316" s="559"/>
      <c r="O316" s="560"/>
      <c r="P316" s="560"/>
      <c r="Q316" s="560"/>
      <c r="R316" s="560"/>
      <c r="S316" s="560"/>
      <c r="T316" s="560"/>
      <c r="U316" s="561"/>
      <c r="V316" s="562">
        <f t="shared" si="19"/>
        <v>4713.333333333333</v>
      </c>
      <c r="W316" s="562"/>
      <c r="X316" s="562"/>
      <c r="Y316" s="562"/>
      <c r="Z316" s="562"/>
      <c r="AA316" s="562"/>
      <c r="AB316" s="562"/>
      <c r="AC316" s="562"/>
      <c r="AD316" s="562">
        <f t="shared" si="17"/>
        <v>47133.333333333328</v>
      </c>
      <c r="AE316" s="562"/>
      <c r="AF316" s="562"/>
      <c r="AG316" s="562"/>
      <c r="AH316" s="562"/>
      <c r="AI316" s="562"/>
      <c r="AJ316" s="562"/>
      <c r="AK316" s="562"/>
      <c r="AL316" s="559"/>
      <c r="AM316" s="560"/>
      <c r="AN316" s="560"/>
      <c r="AO316" s="560"/>
      <c r="AP316" s="560"/>
      <c r="AQ316" s="560"/>
      <c r="AR316" s="560"/>
      <c r="AS316" s="561"/>
      <c r="AT316" s="562"/>
      <c r="AU316" s="562"/>
      <c r="AV316" s="562"/>
      <c r="AW316" s="562"/>
      <c r="AX316" s="562"/>
      <c r="AY316" s="562"/>
      <c r="AZ316" s="562"/>
      <c r="BA316" s="562"/>
      <c r="BB316" s="562"/>
      <c r="BC316" s="562"/>
      <c r="BD316" s="562"/>
      <c r="BE316" s="562"/>
      <c r="BF316" s="562"/>
      <c r="BG316" s="562"/>
      <c r="BH316" s="562"/>
      <c r="BI316" s="562"/>
      <c r="BJ316" s="562"/>
      <c r="BK316" s="558">
        <f t="shared" si="18"/>
        <v>391206.66666666663</v>
      </c>
      <c r="BL316" s="558"/>
      <c r="BM316" s="558"/>
      <c r="BN316" s="558"/>
      <c r="BO316" s="558"/>
      <c r="BP316" s="558"/>
      <c r="BQ316" s="558"/>
      <c r="BR316" s="558"/>
      <c r="BS316" s="558"/>
      <c r="BT316" s="563"/>
    </row>
    <row r="317" spans="1:72" s="2" customFormat="1" ht="18" customHeight="1" x14ac:dyDescent="0.2">
      <c r="A317" s="422" t="s">
        <v>2011</v>
      </c>
      <c r="B317" s="422" t="s">
        <v>1764</v>
      </c>
      <c r="C317" s="404">
        <v>1</v>
      </c>
      <c r="D317" s="425">
        <v>1</v>
      </c>
      <c r="E317" s="405">
        <v>28280</v>
      </c>
      <c r="F317" s="558">
        <f t="shared" si="16"/>
        <v>339360</v>
      </c>
      <c r="G317" s="558"/>
      <c r="H317" s="558"/>
      <c r="I317" s="558"/>
      <c r="J317" s="558"/>
      <c r="K317" s="558"/>
      <c r="L317" s="558"/>
      <c r="M317" s="558"/>
      <c r="N317" s="559"/>
      <c r="O317" s="560"/>
      <c r="P317" s="560"/>
      <c r="Q317" s="560"/>
      <c r="R317" s="560"/>
      <c r="S317" s="560"/>
      <c r="T317" s="560"/>
      <c r="U317" s="561"/>
      <c r="V317" s="562">
        <f t="shared" si="19"/>
        <v>4713.333333333333</v>
      </c>
      <c r="W317" s="562"/>
      <c r="X317" s="562"/>
      <c r="Y317" s="562"/>
      <c r="Z317" s="562"/>
      <c r="AA317" s="562"/>
      <c r="AB317" s="562"/>
      <c r="AC317" s="562"/>
      <c r="AD317" s="562">
        <f>E317/30*50-0.13</f>
        <v>47133.203333333331</v>
      </c>
      <c r="AE317" s="562"/>
      <c r="AF317" s="562"/>
      <c r="AG317" s="562"/>
      <c r="AH317" s="562"/>
      <c r="AI317" s="562"/>
      <c r="AJ317" s="562"/>
      <c r="AK317" s="562"/>
      <c r="AL317" s="559"/>
      <c r="AM317" s="560"/>
      <c r="AN317" s="560"/>
      <c r="AO317" s="560"/>
      <c r="AP317" s="560"/>
      <c r="AQ317" s="560"/>
      <c r="AR317" s="560"/>
      <c r="AS317" s="561"/>
      <c r="AT317" s="562"/>
      <c r="AU317" s="562"/>
      <c r="AV317" s="562"/>
      <c r="AW317" s="562"/>
      <c r="AX317" s="562"/>
      <c r="AY317" s="562"/>
      <c r="AZ317" s="562"/>
      <c r="BA317" s="562"/>
      <c r="BB317" s="562"/>
      <c r="BC317" s="562"/>
      <c r="BD317" s="562"/>
      <c r="BE317" s="562"/>
      <c r="BF317" s="562"/>
      <c r="BG317" s="562"/>
      <c r="BH317" s="562"/>
      <c r="BI317" s="562"/>
      <c r="BJ317" s="562"/>
      <c r="BK317" s="558">
        <f t="shared" si="18"/>
        <v>391206.53666666662</v>
      </c>
      <c r="BL317" s="558"/>
      <c r="BM317" s="558"/>
      <c r="BN317" s="558"/>
      <c r="BO317" s="558"/>
      <c r="BP317" s="558"/>
      <c r="BQ317" s="558"/>
      <c r="BR317" s="558"/>
      <c r="BS317" s="558"/>
      <c r="BT317" s="563"/>
    </row>
    <row r="318" spans="1:72" s="2" customFormat="1" ht="26.25" customHeight="1" x14ac:dyDescent="0.2">
      <c r="A318" s="422" t="s">
        <v>2012</v>
      </c>
      <c r="B318" s="422" t="s">
        <v>1782</v>
      </c>
      <c r="C318" s="404">
        <v>1</v>
      </c>
      <c r="D318" s="425">
        <v>1</v>
      </c>
      <c r="E318" s="405">
        <v>31209</v>
      </c>
      <c r="F318" s="558">
        <f t="shared" si="16"/>
        <v>374508</v>
      </c>
      <c r="G318" s="558"/>
      <c r="H318" s="558"/>
      <c r="I318" s="558"/>
      <c r="J318" s="558"/>
      <c r="K318" s="558"/>
      <c r="L318" s="558"/>
      <c r="M318" s="558"/>
      <c r="N318" s="559"/>
      <c r="O318" s="560"/>
      <c r="P318" s="560"/>
      <c r="Q318" s="560"/>
      <c r="R318" s="560"/>
      <c r="S318" s="560"/>
      <c r="T318" s="560"/>
      <c r="U318" s="561"/>
      <c r="V318" s="562">
        <f t="shared" si="19"/>
        <v>5201.5</v>
      </c>
      <c r="W318" s="562"/>
      <c r="X318" s="562"/>
      <c r="Y318" s="562"/>
      <c r="Z318" s="562"/>
      <c r="AA318" s="562"/>
      <c r="AB318" s="562"/>
      <c r="AC318" s="562"/>
      <c r="AD318" s="562">
        <f t="shared" si="17"/>
        <v>52015</v>
      </c>
      <c r="AE318" s="562"/>
      <c r="AF318" s="562"/>
      <c r="AG318" s="562"/>
      <c r="AH318" s="562"/>
      <c r="AI318" s="562"/>
      <c r="AJ318" s="562"/>
      <c r="AK318" s="562"/>
      <c r="AL318" s="559"/>
      <c r="AM318" s="560"/>
      <c r="AN318" s="560"/>
      <c r="AO318" s="560"/>
      <c r="AP318" s="560"/>
      <c r="AQ318" s="560"/>
      <c r="AR318" s="560"/>
      <c r="AS318" s="561"/>
      <c r="AT318" s="562"/>
      <c r="AU318" s="562"/>
      <c r="AV318" s="562"/>
      <c r="AW318" s="562"/>
      <c r="AX318" s="562"/>
      <c r="AY318" s="562"/>
      <c r="AZ318" s="562"/>
      <c r="BA318" s="562"/>
      <c r="BB318" s="562"/>
      <c r="BC318" s="562"/>
      <c r="BD318" s="562"/>
      <c r="BE318" s="562"/>
      <c r="BF318" s="562"/>
      <c r="BG318" s="562"/>
      <c r="BH318" s="562"/>
      <c r="BI318" s="562"/>
      <c r="BJ318" s="562"/>
      <c r="BK318" s="558">
        <f t="shared" si="18"/>
        <v>431724.5</v>
      </c>
      <c r="BL318" s="558"/>
      <c r="BM318" s="558"/>
      <c r="BN318" s="558"/>
      <c r="BO318" s="558"/>
      <c r="BP318" s="558"/>
      <c r="BQ318" s="558"/>
      <c r="BR318" s="558"/>
      <c r="BS318" s="558"/>
      <c r="BT318" s="563"/>
    </row>
    <row r="319" spans="1:72" s="2" customFormat="1" ht="26.25" customHeight="1" x14ac:dyDescent="0.2">
      <c r="A319" s="422"/>
      <c r="B319" s="422"/>
      <c r="C319" s="404">
        <v>1</v>
      </c>
      <c r="D319" s="425">
        <v>1</v>
      </c>
      <c r="E319" s="405">
        <v>33330</v>
      </c>
      <c r="F319" s="558">
        <f t="shared" si="16"/>
        <v>399960</v>
      </c>
      <c r="G319" s="558"/>
      <c r="H319" s="558"/>
      <c r="I319" s="558"/>
      <c r="J319" s="558"/>
      <c r="K319" s="558"/>
      <c r="L319" s="558"/>
      <c r="M319" s="558"/>
      <c r="N319" s="559"/>
      <c r="O319" s="560"/>
      <c r="P319" s="560"/>
      <c r="Q319" s="560"/>
      <c r="R319" s="560"/>
      <c r="S319" s="560"/>
      <c r="T319" s="560"/>
      <c r="U319" s="561"/>
      <c r="V319" s="562">
        <f>E319/30*5</f>
        <v>5555</v>
      </c>
      <c r="W319" s="562"/>
      <c r="X319" s="562"/>
      <c r="Y319" s="562"/>
      <c r="Z319" s="562"/>
      <c r="AA319" s="562"/>
      <c r="AB319" s="562"/>
      <c r="AC319" s="562"/>
      <c r="AD319" s="562">
        <f>E319/30*50</f>
        <v>55550</v>
      </c>
      <c r="AE319" s="562"/>
      <c r="AF319" s="562"/>
      <c r="AG319" s="562"/>
      <c r="AH319" s="562"/>
      <c r="AI319" s="562"/>
      <c r="AJ319" s="562"/>
      <c r="AK319" s="562"/>
      <c r="AL319" s="559"/>
      <c r="AM319" s="560"/>
      <c r="AN319" s="560"/>
      <c r="AO319" s="560"/>
      <c r="AP319" s="560"/>
      <c r="AQ319" s="560"/>
      <c r="AR319" s="560"/>
      <c r="AS319" s="561"/>
      <c r="AT319" s="562"/>
      <c r="AU319" s="562"/>
      <c r="AV319" s="562"/>
      <c r="AW319" s="562"/>
      <c r="AX319" s="562"/>
      <c r="AY319" s="562"/>
      <c r="AZ319" s="562"/>
      <c r="BA319" s="562"/>
      <c r="BB319" s="562"/>
      <c r="BC319" s="562"/>
      <c r="BD319" s="562"/>
      <c r="BE319" s="562"/>
      <c r="BF319" s="562"/>
      <c r="BG319" s="562"/>
      <c r="BH319" s="562"/>
      <c r="BI319" s="562"/>
      <c r="BJ319" s="562"/>
      <c r="BK319" s="558">
        <f>F319+V319+AD319</f>
        <v>461065</v>
      </c>
      <c r="BL319" s="558"/>
      <c r="BM319" s="558"/>
      <c r="BN319" s="558"/>
      <c r="BO319" s="558"/>
      <c r="BP319" s="558"/>
      <c r="BQ319" s="558"/>
      <c r="BR319" s="558"/>
      <c r="BS319" s="558"/>
      <c r="BT319" s="563"/>
    </row>
    <row r="320" spans="1:72" s="2" customFormat="1" ht="18" customHeight="1" x14ac:dyDescent="0.2">
      <c r="A320" s="422" t="s">
        <v>2013</v>
      </c>
      <c r="B320" s="422" t="s">
        <v>1770</v>
      </c>
      <c r="C320" s="404">
        <v>1</v>
      </c>
      <c r="D320" s="425">
        <v>1</v>
      </c>
      <c r="E320" s="405">
        <v>33330</v>
      </c>
      <c r="F320" s="558">
        <f t="shared" si="16"/>
        <v>399960</v>
      </c>
      <c r="G320" s="558"/>
      <c r="H320" s="558"/>
      <c r="I320" s="558"/>
      <c r="J320" s="558"/>
      <c r="K320" s="558"/>
      <c r="L320" s="558"/>
      <c r="M320" s="558"/>
      <c r="N320" s="559"/>
      <c r="O320" s="560"/>
      <c r="P320" s="560"/>
      <c r="Q320" s="560"/>
      <c r="R320" s="560"/>
      <c r="S320" s="560"/>
      <c r="T320" s="560"/>
      <c r="U320" s="561"/>
      <c r="V320" s="562">
        <f>E320/30*5</f>
        <v>5555</v>
      </c>
      <c r="W320" s="562"/>
      <c r="X320" s="562"/>
      <c r="Y320" s="562"/>
      <c r="Z320" s="562"/>
      <c r="AA320" s="562"/>
      <c r="AB320" s="562"/>
      <c r="AC320" s="562"/>
      <c r="AD320" s="562">
        <f t="shared" si="17"/>
        <v>55550</v>
      </c>
      <c r="AE320" s="562"/>
      <c r="AF320" s="562"/>
      <c r="AG320" s="562"/>
      <c r="AH320" s="562"/>
      <c r="AI320" s="562"/>
      <c r="AJ320" s="562"/>
      <c r="AK320" s="562"/>
      <c r="AL320" s="559"/>
      <c r="AM320" s="560"/>
      <c r="AN320" s="560"/>
      <c r="AO320" s="560"/>
      <c r="AP320" s="560"/>
      <c r="AQ320" s="560"/>
      <c r="AR320" s="560"/>
      <c r="AS320" s="561"/>
      <c r="AT320" s="562"/>
      <c r="AU320" s="562"/>
      <c r="AV320" s="562"/>
      <c r="AW320" s="562"/>
      <c r="AX320" s="562"/>
      <c r="AY320" s="562"/>
      <c r="AZ320" s="562"/>
      <c r="BA320" s="562"/>
      <c r="BB320" s="562"/>
      <c r="BC320" s="562"/>
      <c r="BD320" s="562"/>
      <c r="BE320" s="562"/>
      <c r="BF320" s="562"/>
      <c r="BG320" s="562"/>
      <c r="BH320" s="562"/>
      <c r="BI320" s="562"/>
      <c r="BJ320" s="562"/>
      <c r="BK320" s="558">
        <f>F320+V320+AD320</f>
        <v>461065</v>
      </c>
      <c r="BL320" s="558"/>
      <c r="BM320" s="558"/>
      <c r="BN320" s="558"/>
      <c r="BO320" s="558"/>
      <c r="BP320" s="558"/>
      <c r="BQ320" s="558"/>
      <c r="BR320" s="558"/>
      <c r="BS320" s="558"/>
      <c r="BT320" s="563"/>
    </row>
    <row r="321" spans="1:72" s="2" customFormat="1" ht="18" customHeight="1" x14ac:dyDescent="0.2">
      <c r="A321" s="422" t="s">
        <v>2020</v>
      </c>
      <c r="B321" s="422" t="s">
        <v>2021</v>
      </c>
      <c r="C321" s="404">
        <v>1</v>
      </c>
      <c r="D321" s="425">
        <v>1</v>
      </c>
      <c r="E321" s="405">
        <v>61812</v>
      </c>
      <c r="F321" s="558">
        <f t="shared" si="16"/>
        <v>741744</v>
      </c>
      <c r="G321" s="558"/>
      <c r="H321" s="558"/>
      <c r="I321" s="558"/>
      <c r="J321" s="558"/>
      <c r="K321" s="558"/>
      <c r="L321" s="558"/>
      <c r="M321" s="558"/>
      <c r="N321" s="559"/>
      <c r="O321" s="560"/>
      <c r="P321" s="560"/>
      <c r="Q321" s="560"/>
      <c r="R321" s="560"/>
      <c r="S321" s="560"/>
      <c r="T321" s="560"/>
      <c r="U321" s="561"/>
      <c r="V321" s="562">
        <f>E321/30*5</f>
        <v>10302</v>
      </c>
      <c r="W321" s="562"/>
      <c r="X321" s="562"/>
      <c r="Y321" s="562"/>
      <c r="Z321" s="562"/>
      <c r="AA321" s="562"/>
      <c r="AB321" s="562"/>
      <c r="AC321" s="562"/>
      <c r="AD321" s="562">
        <f>E321/30*50</f>
        <v>103020</v>
      </c>
      <c r="AE321" s="562"/>
      <c r="AF321" s="562"/>
      <c r="AG321" s="562"/>
      <c r="AH321" s="562"/>
      <c r="AI321" s="562"/>
      <c r="AJ321" s="562"/>
      <c r="AK321" s="562"/>
      <c r="AL321" s="559"/>
      <c r="AM321" s="560"/>
      <c r="AN321" s="560"/>
      <c r="AO321" s="560"/>
      <c r="AP321" s="560"/>
      <c r="AQ321" s="560"/>
      <c r="AR321" s="560"/>
      <c r="AS321" s="561"/>
      <c r="AT321" s="562"/>
      <c r="AU321" s="562"/>
      <c r="AV321" s="562"/>
      <c r="AW321" s="562"/>
      <c r="AX321" s="562"/>
      <c r="AY321" s="562"/>
      <c r="AZ321" s="562"/>
      <c r="BA321" s="562"/>
      <c r="BB321" s="562"/>
      <c r="BC321" s="562"/>
      <c r="BD321" s="562"/>
      <c r="BE321" s="562"/>
      <c r="BF321" s="562"/>
      <c r="BG321" s="562"/>
      <c r="BH321" s="562"/>
      <c r="BI321" s="562"/>
      <c r="BJ321" s="562"/>
      <c r="BK321" s="558">
        <f>F321+V321+AD321</f>
        <v>855066</v>
      </c>
      <c r="BL321" s="558"/>
      <c r="BM321" s="558"/>
      <c r="BN321" s="558"/>
      <c r="BO321" s="558"/>
      <c r="BP321" s="558"/>
      <c r="BQ321" s="558"/>
      <c r="BR321" s="558"/>
      <c r="BS321" s="558"/>
      <c r="BT321" s="563"/>
    </row>
    <row r="322" spans="1:72" s="2" customFormat="1" ht="18" customHeight="1" x14ac:dyDescent="0.2">
      <c r="A322" s="422" t="s">
        <v>1747</v>
      </c>
      <c r="B322" s="422" t="s">
        <v>2022</v>
      </c>
      <c r="C322" s="404">
        <v>1</v>
      </c>
      <c r="D322" s="425">
        <v>16</v>
      </c>
      <c r="E322" s="405">
        <f>34845*D322</f>
        <v>557520</v>
      </c>
      <c r="F322" s="558">
        <f t="shared" si="16"/>
        <v>6690240</v>
      </c>
      <c r="G322" s="558"/>
      <c r="H322" s="558"/>
      <c r="I322" s="558"/>
      <c r="J322" s="558"/>
      <c r="K322" s="558"/>
      <c r="L322" s="558"/>
      <c r="M322" s="558"/>
      <c r="N322" s="559"/>
      <c r="O322" s="560"/>
      <c r="P322" s="560"/>
      <c r="Q322" s="560"/>
      <c r="R322" s="560"/>
      <c r="S322" s="560"/>
      <c r="T322" s="560"/>
      <c r="U322" s="561"/>
      <c r="V322" s="562">
        <f>E322/30*5</f>
        <v>92920</v>
      </c>
      <c r="W322" s="562"/>
      <c r="X322" s="562"/>
      <c r="Y322" s="562"/>
      <c r="Z322" s="562"/>
      <c r="AA322" s="562"/>
      <c r="AB322" s="562"/>
      <c r="AC322" s="562"/>
      <c r="AD322" s="562">
        <f>E322/30*50</f>
        <v>929200</v>
      </c>
      <c r="AE322" s="562"/>
      <c r="AF322" s="562"/>
      <c r="AG322" s="562"/>
      <c r="AH322" s="562"/>
      <c r="AI322" s="562"/>
      <c r="AJ322" s="562"/>
      <c r="AK322" s="562"/>
      <c r="AL322" s="559"/>
      <c r="AM322" s="560"/>
      <c r="AN322" s="560"/>
      <c r="AO322" s="560"/>
      <c r="AP322" s="560"/>
      <c r="AQ322" s="560"/>
      <c r="AR322" s="560"/>
      <c r="AS322" s="561"/>
      <c r="AT322" s="562"/>
      <c r="AU322" s="562"/>
      <c r="AV322" s="562"/>
      <c r="AW322" s="562"/>
      <c r="AX322" s="562"/>
      <c r="AY322" s="562"/>
      <c r="AZ322" s="562"/>
      <c r="BA322" s="562"/>
      <c r="BB322" s="562"/>
      <c r="BC322" s="562"/>
      <c r="BD322" s="562"/>
      <c r="BE322" s="562"/>
      <c r="BF322" s="562"/>
      <c r="BG322" s="562"/>
      <c r="BH322" s="562"/>
      <c r="BI322" s="562"/>
      <c r="BJ322" s="562"/>
      <c r="BK322" s="558">
        <f>F322+V322+AD322</f>
        <v>7712360</v>
      </c>
      <c r="BL322" s="558"/>
      <c r="BM322" s="558"/>
      <c r="BN322" s="558"/>
      <c r="BO322" s="558"/>
      <c r="BP322" s="558"/>
      <c r="BQ322" s="558"/>
      <c r="BR322" s="558"/>
      <c r="BS322" s="558"/>
      <c r="BT322" s="563"/>
    </row>
    <row r="323" spans="1:72" s="2" customFormat="1" ht="18" customHeight="1" x14ac:dyDescent="0.2">
      <c r="A323" s="422" t="s">
        <v>2018</v>
      </c>
      <c r="B323" s="404"/>
      <c r="C323" s="404"/>
      <c r="D323" s="425"/>
      <c r="E323" s="423"/>
      <c r="F323" s="558">
        <f t="shared" si="16"/>
        <v>0</v>
      </c>
      <c r="G323" s="558"/>
      <c r="H323" s="558"/>
      <c r="I323" s="558"/>
      <c r="J323" s="558"/>
      <c r="K323" s="558"/>
      <c r="L323" s="558"/>
      <c r="M323" s="558"/>
      <c r="N323" s="559"/>
      <c r="O323" s="560"/>
      <c r="P323" s="560"/>
      <c r="Q323" s="560"/>
      <c r="R323" s="560"/>
      <c r="S323" s="560"/>
      <c r="T323" s="560"/>
      <c r="U323" s="561"/>
      <c r="V323" s="562"/>
      <c r="W323" s="562"/>
      <c r="X323" s="562"/>
      <c r="Y323" s="562"/>
      <c r="Z323" s="562"/>
      <c r="AA323" s="562"/>
      <c r="AB323" s="562"/>
      <c r="AC323" s="562"/>
      <c r="AD323" s="562"/>
      <c r="AE323" s="562"/>
      <c r="AF323" s="562"/>
      <c r="AG323" s="562"/>
      <c r="AH323" s="562"/>
      <c r="AI323" s="562"/>
      <c r="AJ323" s="562"/>
      <c r="AK323" s="562"/>
      <c r="AL323" s="559">
        <v>500000</v>
      </c>
      <c r="AM323" s="560"/>
      <c r="AN323" s="560"/>
      <c r="AO323" s="560"/>
      <c r="AP323" s="560"/>
      <c r="AQ323" s="560"/>
      <c r="AR323" s="560"/>
      <c r="AS323" s="561"/>
      <c r="AT323" s="562"/>
      <c r="AU323" s="562"/>
      <c r="AV323" s="562"/>
      <c r="AW323" s="562"/>
      <c r="AX323" s="562"/>
      <c r="AY323" s="562"/>
      <c r="AZ323" s="562"/>
      <c r="BA323" s="562"/>
      <c r="BB323" s="562"/>
      <c r="BC323" s="562"/>
      <c r="BD323" s="562"/>
      <c r="BE323" s="562"/>
      <c r="BF323" s="562"/>
      <c r="BG323" s="562"/>
      <c r="BH323" s="562"/>
      <c r="BI323" s="562"/>
      <c r="BJ323" s="562"/>
      <c r="BK323" s="558">
        <f>F323+V323+AD323+AL323+AT323+BC323</f>
        <v>500000</v>
      </c>
      <c r="BL323" s="558"/>
      <c r="BM323" s="558"/>
      <c r="BN323" s="558"/>
      <c r="BO323" s="558"/>
      <c r="BP323" s="558"/>
      <c r="BQ323" s="558"/>
      <c r="BR323" s="558"/>
      <c r="BS323" s="558"/>
      <c r="BT323" s="563"/>
    </row>
    <row r="324" spans="1:72" s="2" customFormat="1" ht="18" customHeight="1" x14ac:dyDescent="0.2">
      <c r="A324" s="422" t="s">
        <v>2019</v>
      </c>
      <c r="B324" s="404"/>
      <c r="C324" s="404"/>
      <c r="D324" s="424"/>
      <c r="E324" s="421"/>
      <c r="F324" s="558">
        <f t="shared" si="16"/>
        <v>0</v>
      </c>
      <c r="G324" s="558"/>
      <c r="H324" s="558"/>
      <c r="I324" s="558"/>
      <c r="J324" s="558"/>
      <c r="K324" s="558"/>
      <c r="L324" s="558"/>
      <c r="M324" s="558"/>
      <c r="N324" s="559"/>
      <c r="O324" s="560"/>
      <c r="P324" s="560"/>
      <c r="Q324" s="560"/>
      <c r="R324" s="560"/>
      <c r="S324" s="560"/>
      <c r="T324" s="560"/>
      <c r="U324" s="561"/>
      <c r="V324" s="562"/>
      <c r="W324" s="562"/>
      <c r="X324" s="562"/>
      <c r="Y324" s="562"/>
      <c r="Z324" s="562"/>
      <c r="AA324" s="562"/>
      <c r="AB324" s="562"/>
      <c r="AC324" s="562"/>
      <c r="AD324" s="562"/>
      <c r="AE324" s="562"/>
      <c r="AF324" s="562"/>
      <c r="AG324" s="562"/>
      <c r="AH324" s="562"/>
      <c r="AI324" s="562"/>
      <c r="AJ324" s="562"/>
      <c r="AK324" s="562"/>
      <c r="AL324" s="559"/>
      <c r="AM324" s="560"/>
      <c r="AN324" s="560"/>
      <c r="AO324" s="560"/>
      <c r="AP324" s="560"/>
      <c r="AQ324" s="560"/>
      <c r="AR324" s="560"/>
      <c r="AS324" s="561"/>
      <c r="AT324" s="562"/>
      <c r="AU324" s="562"/>
      <c r="AV324" s="562"/>
      <c r="AW324" s="562"/>
      <c r="AX324" s="562"/>
      <c r="AY324" s="562"/>
      <c r="AZ324" s="562"/>
      <c r="BA324" s="562"/>
      <c r="BB324" s="562"/>
      <c r="BC324" s="562">
        <v>500000</v>
      </c>
      <c r="BD324" s="562"/>
      <c r="BE324" s="562"/>
      <c r="BF324" s="562"/>
      <c r="BG324" s="562"/>
      <c r="BH324" s="562"/>
      <c r="BI324" s="562"/>
      <c r="BJ324" s="562"/>
      <c r="BK324" s="558">
        <f>F324+V324+AD324+AL324+AT324+BC324</f>
        <v>500000</v>
      </c>
      <c r="BL324" s="558"/>
      <c r="BM324" s="558"/>
      <c r="BN324" s="558"/>
      <c r="BO324" s="558"/>
      <c r="BP324" s="558"/>
      <c r="BQ324" s="558"/>
      <c r="BR324" s="558"/>
      <c r="BS324" s="558"/>
      <c r="BT324" s="563"/>
    </row>
    <row r="325" spans="1:72" s="2" customFormat="1" ht="18" customHeight="1" x14ac:dyDescent="0.2">
      <c r="A325" s="413" t="s">
        <v>1040</v>
      </c>
      <c r="B325" s="414"/>
      <c r="C325" s="414"/>
      <c r="D325" s="415">
        <v>841</v>
      </c>
      <c r="E325" s="415">
        <f>SUM(E8:E324)</f>
        <v>8876413.5999999996</v>
      </c>
      <c r="F325" s="567">
        <f>SUM(F8:M324)</f>
        <v>106516963.2</v>
      </c>
      <c r="G325" s="568"/>
      <c r="H325" s="568"/>
      <c r="I325" s="568"/>
      <c r="J325" s="568"/>
      <c r="K325" s="568"/>
      <c r="L325" s="568"/>
      <c r="M325" s="570"/>
      <c r="N325" s="567">
        <f>SUM(N8:U324)</f>
        <v>0</v>
      </c>
      <c r="O325" s="568"/>
      <c r="P325" s="568"/>
      <c r="Q325" s="568"/>
      <c r="R325" s="568"/>
      <c r="S325" s="568"/>
      <c r="T325" s="568"/>
      <c r="U325" s="570"/>
      <c r="V325" s="564">
        <f>SUM(V8:AC324)</f>
        <v>1479402.2666666661</v>
      </c>
      <c r="W325" s="565"/>
      <c r="X325" s="565"/>
      <c r="Y325" s="565"/>
      <c r="Z325" s="565"/>
      <c r="AA325" s="565"/>
      <c r="AB325" s="565"/>
      <c r="AC325" s="566"/>
      <c r="AD325" s="564">
        <f>SUM(AD8:AK324)</f>
        <v>14794022.536666673</v>
      </c>
      <c r="AE325" s="565"/>
      <c r="AF325" s="565"/>
      <c r="AG325" s="565"/>
      <c r="AH325" s="565"/>
      <c r="AI325" s="565"/>
      <c r="AJ325" s="565"/>
      <c r="AK325" s="566"/>
      <c r="AL325" s="564">
        <f>SUM(AL8:AS324)</f>
        <v>500000</v>
      </c>
      <c r="AM325" s="565"/>
      <c r="AN325" s="565"/>
      <c r="AO325" s="565"/>
      <c r="AP325" s="565"/>
      <c r="AQ325" s="565"/>
      <c r="AR325" s="565"/>
      <c r="AS325" s="566"/>
      <c r="AT325" s="564">
        <v>0</v>
      </c>
      <c r="AU325" s="565"/>
      <c r="AV325" s="565"/>
      <c r="AW325" s="565"/>
      <c r="AX325" s="565"/>
      <c r="AY325" s="565"/>
      <c r="AZ325" s="565"/>
      <c r="BA325" s="565"/>
      <c r="BB325" s="566"/>
      <c r="BC325" s="564">
        <f>SUM(BC8:BJ324)</f>
        <v>500000</v>
      </c>
      <c r="BD325" s="565"/>
      <c r="BE325" s="565"/>
      <c r="BF325" s="565"/>
      <c r="BG325" s="565"/>
      <c r="BH325" s="565"/>
      <c r="BI325" s="565"/>
      <c r="BJ325" s="566"/>
      <c r="BK325" s="567">
        <f>SUM(BK8:BT324)</f>
        <v>123790388.00333337</v>
      </c>
      <c r="BL325" s="568"/>
      <c r="BM325" s="568"/>
      <c r="BN325" s="568"/>
      <c r="BO325" s="568"/>
      <c r="BP325" s="568"/>
      <c r="BQ325" s="568"/>
      <c r="BR325" s="568"/>
      <c r="BS325" s="568"/>
      <c r="BT325" s="569"/>
    </row>
    <row r="326" spans="1:72" x14ac:dyDescent="0.25">
      <c r="E326" s="416"/>
    </row>
    <row r="328" spans="1:72" x14ac:dyDescent="0.25">
      <c r="E328" s="416"/>
    </row>
  </sheetData>
  <mergeCells count="2568">
    <mergeCell ref="A1:BT1"/>
    <mergeCell ref="B2:AK2"/>
    <mergeCell ref="A4:A6"/>
    <mergeCell ref="B4:B6"/>
    <mergeCell ref="C4:C6"/>
    <mergeCell ref="D4:D6"/>
    <mergeCell ref="E4:M4"/>
    <mergeCell ref="N4:U4"/>
    <mergeCell ref="V4:AC4"/>
    <mergeCell ref="AD4:AK4"/>
    <mergeCell ref="AL4:AS4"/>
    <mergeCell ref="AT4:BB4"/>
    <mergeCell ref="BC4:BJ6"/>
    <mergeCell ref="BK4:BT6"/>
    <mergeCell ref="E5:M5"/>
    <mergeCell ref="N5:U5"/>
    <mergeCell ref="V5:AC6"/>
    <mergeCell ref="AD5:AK6"/>
    <mergeCell ref="AL5:AS6"/>
    <mergeCell ref="AT5:BB6"/>
    <mergeCell ref="F6:M6"/>
    <mergeCell ref="N6:U6"/>
    <mergeCell ref="F7:M7"/>
    <mergeCell ref="F8:M8"/>
    <mergeCell ref="N8:U8"/>
    <mergeCell ref="V8:AC8"/>
    <mergeCell ref="AD8:AK8"/>
    <mergeCell ref="AL8:AS8"/>
    <mergeCell ref="AT8:BB8"/>
    <mergeCell ref="BC8:BJ8"/>
    <mergeCell ref="BK8:BT8"/>
    <mergeCell ref="F9:M9"/>
    <mergeCell ref="N9:U9"/>
    <mergeCell ref="V9:AC9"/>
    <mergeCell ref="AD9:AK9"/>
    <mergeCell ref="AL9:AS9"/>
    <mergeCell ref="AT9:BB9"/>
    <mergeCell ref="BC9:BJ9"/>
    <mergeCell ref="BK9:BT9"/>
    <mergeCell ref="F10:M10"/>
    <mergeCell ref="N10:U10"/>
    <mergeCell ref="V10:AC10"/>
    <mergeCell ref="AD10:AK10"/>
    <mergeCell ref="AL10:AS10"/>
    <mergeCell ref="AT10:BB10"/>
    <mergeCell ref="BC10:BJ10"/>
    <mergeCell ref="BK10:BT10"/>
    <mergeCell ref="F11:M11"/>
    <mergeCell ref="N11:U11"/>
    <mergeCell ref="V11:AC11"/>
    <mergeCell ref="AD11:AK11"/>
    <mergeCell ref="AL11:AS11"/>
    <mergeCell ref="AT11:BB11"/>
    <mergeCell ref="BC11:BJ11"/>
    <mergeCell ref="BK11:BT11"/>
    <mergeCell ref="F12:M12"/>
    <mergeCell ref="N12:U12"/>
    <mergeCell ref="V12:AC12"/>
    <mergeCell ref="AD12:AK12"/>
    <mergeCell ref="AL12:AS12"/>
    <mergeCell ref="AT12:BB12"/>
    <mergeCell ref="BC12:BJ12"/>
    <mergeCell ref="BK12:BT12"/>
    <mergeCell ref="F13:M13"/>
    <mergeCell ref="N13:U13"/>
    <mergeCell ref="V13:AC13"/>
    <mergeCell ref="AD13:AK13"/>
    <mergeCell ref="AL13:AS13"/>
    <mergeCell ref="AT13:BB13"/>
    <mergeCell ref="BC13:BJ13"/>
    <mergeCell ref="BK13:BT13"/>
    <mergeCell ref="F14:M14"/>
    <mergeCell ref="N14:U14"/>
    <mergeCell ref="V14:AC14"/>
    <mergeCell ref="AD14:AK14"/>
    <mergeCell ref="AL14:AS14"/>
    <mergeCell ref="AT14:BB14"/>
    <mergeCell ref="BC14:BJ14"/>
    <mergeCell ref="BK14:BT14"/>
    <mergeCell ref="F15:M15"/>
    <mergeCell ref="N15:U15"/>
    <mergeCell ref="V15:AC15"/>
    <mergeCell ref="AD15:AK15"/>
    <mergeCell ref="AL15:AS15"/>
    <mergeCell ref="AT15:BB15"/>
    <mergeCell ref="BC15:BJ15"/>
    <mergeCell ref="BK15:BT15"/>
    <mergeCell ref="F16:M16"/>
    <mergeCell ref="N16:U16"/>
    <mergeCell ref="V16:AC16"/>
    <mergeCell ref="AD16:AK16"/>
    <mergeCell ref="AL16:AS16"/>
    <mergeCell ref="AT16:BB16"/>
    <mergeCell ref="BC16:BJ16"/>
    <mergeCell ref="BK16:BT16"/>
    <mergeCell ref="F17:M17"/>
    <mergeCell ref="N17:U17"/>
    <mergeCell ref="V17:AC17"/>
    <mergeCell ref="AD17:AK17"/>
    <mergeCell ref="AL17:AS17"/>
    <mergeCell ref="AT17:BB17"/>
    <mergeCell ref="BC17:BJ17"/>
    <mergeCell ref="BK17:BT17"/>
    <mergeCell ref="F18:M18"/>
    <mergeCell ref="N18:U18"/>
    <mergeCell ref="V18:AC18"/>
    <mergeCell ref="AD18:AK18"/>
    <mergeCell ref="AL18:AS18"/>
    <mergeCell ref="AT18:BB18"/>
    <mergeCell ref="BC18:BJ18"/>
    <mergeCell ref="BK18:BT18"/>
    <mergeCell ref="F19:M19"/>
    <mergeCell ref="N19:U19"/>
    <mergeCell ref="V19:AC19"/>
    <mergeCell ref="AD19:AK19"/>
    <mergeCell ref="AL19:AS19"/>
    <mergeCell ref="AT19:BB19"/>
    <mergeCell ref="BC19:BJ19"/>
    <mergeCell ref="BK19:BT19"/>
    <mergeCell ref="F20:M20"/>
    <mergeCell ref="N20:U20"/>
    <mergeCell ref="V20:AC20"/>
    <mergeCell ref="AD20:AK20"/>
    <mergeCell ref="AL20:AS20"/>
    <mergeCell ref="AT20:BB20"/>
    <mergeCell ref="BC20:BJ20"/>
    <mergeCell ref="BK20:BT20"/>
    <mergeCell ref="F21:M21"/>
    <mergeCell ref="N21:U21"/>
    <mergeCell ref="V21:AC21"/>
    <mergeCell ref="AD21:AK21"/>
    <mergeCell ref="AL21:AS21"/>
    <mergeCell ref="AT21:BB21"/>
    <mergeCell ref="BC21:BJ21"/>
    <mergeCell ref="BK21:BT21"/>
    <mergeCell ref="F22:M22"/>
    <mergeCell ref="N22:U22"/>
    <mergeCell ref="V22:AC22"/>
    <mergeCell ref="AD22:AK22"/>
    <mergeCell ref="AL22:AS22"/>
    <mergeCell ref="AT22:BB22"/>
    <mergeCell ref="BC22:BJ22"/>
    <mergeCell ref="BK22:BT22"/>
    <mergeCell ref="F23:M23"/>
    <mergeCell ref="N23:U23"/>
    <mergeCell ref="V23:AC23"/>
    <mergeCell ref="AD23:AK23"/>
    <mergeCell ref="AL23:AS23"/>
    <mergeCell ref="AT23:BB23"/>
    <mergeCell ref="BC23:BJ23"/>
    <mergeCell ref="BK23:BT23"/>
    <mergeCell ref="F24:M24"/>
    <mergeCell ref="N24:U24"/>
    <mergeCell ref="V24:AC24"/>
    <mergeCell ref="AD24:AK24"/>
    <mergeCell ref="AL24:AS24"/>
    <mergeCell ref="AT24:BB24"/>
    <mergeCell ref="BC24:BJ24"/>
    <mergeCell ref="BK24:BT24"/>
    <mergeCell ref="F25:M25"/>
    <mergeCell ref="N25:U25"/>
    <mergeCell ref="V25:AC25"/>
    <mergeCell ref="AD25:AK25"/>
    <mergeCell ref="AL25:AS25"/>
    <mergeCell ref="AT25:BB25"/>
    <mergeCell ref="BC25:BJ25"/>
    <mergeCell ref="BK25:BT25"/>
    <mergeCell ref="F26:M26"/>
    <mergeCell ref="N26:U26"/>
    <mergeCell ref="V26:AC26"/>
    <mergeCell ref="AD26:AK26"/>
    <mergeCell ref="AL26:AS26"/>
    <mergeCell ref="AT26:BB26"/>
    <mergeCell ref="BC26:BJ26"/>
    <mergeCell ref="BK26:BT26"/>
    <mergeCell ref="F27:M27"/>
    <mergeCell ref="N27:U27"/>
    <mergeCell ref="V27:AC27"/>
    <mergeCell ref="AD27:AK27"/>
    <mergeCell ref="AL27:AS27"/>
    <mergeCell ref="AT27:BB27"/>
    <mergeCell ref="BC27:BJ27"/>
    <mergeCell ref="BK27:BT27"/>
    <mergeCell ref="F28:M28"/>
    <mergeCell ref="N28:U28"/>
    <mergeCell ref="V28:AC28"/>
    <mergeCell ref="AD28:AK28"/>
    <mergeCell ref="AL28:AS28"/>
    <mergeCell ref="AT28:BB28"/>
    <mergeCell ref="BC28:BJ28"/>
    <mergeCell ref="BK28:BT28"/>
    <mergeCell ref="F29:M29"/>
    <mergeCell ref="N29:U29"/>
    <mergeCell ref="V29:AC29"/>
    <mergeCell ref="AD29:AK29"/>
    <mergeCell ref="AL29:AS29"/>
    <mergeCell ref="AT29:BB29"/>
    <mergeCell ref="BC29:BJ29"/>
    <mergeCell ref="BK29:BT29"/>
    <mergeCell ref="F30:M30"/>
    <mergeCell ref="N30:U30"/>
    <mergeCell ref="V30:AC30"/>
    <mergeCell ref="AD30:AK30"/>
    <mergeCell ref="AL30:AS30"/>
    <mergeCell ref="AT30:BB30"/>
    <mergeCell ref="BC30:BJ30"/>
    <mergeCell ref="BK30:BT30"/>
    <mergeCell ref="F31:M31"/>
    <mergeCell ref="N31:U31"/>
    <mergeCell ref="V31:AC31"/>
    <mergeCell ref="AD31:AK31"/>
    <mergeCell ref="AL31:AS31"/>
    <mergeCell ref="AT31:BB31"/>
    <mergeCell ref="BC31:BJ31"/>
    <mergeCell ref="BK31:BT31"/>
    <mergeCell ref="F32:M32"/>
    <mergeCell ref="N32:U32"/>
    <mergeCell ref="V32:AC32"/>
    <mergeCell ref="AD32:AK32"/>
    <mergeCell ref="AL32:AS32"/>
    <mergeCell ref="AT32:BB32"/>
    <mergeCell ref="BC32:BJ32"/>
    <mergeCell ref="BK32:BT32"/>
    <mergeCell ref="F33:M33"/>
    <mergeCell ref="N33:U33"/>
    <mergeCell ref="V33:AC33"/>
    <mergeCell ref="AD33:AK33"/>
    <mergeCell ref="AL33:AS33"/>
    <mergeCell ref="AT33:BB33"/>
    <mergeCell ref="BC33:BJ33"/>
    <mergeCell ref="BK33:BT33"/>
    <mergeCell ref="F34:M34"/>
    <mergeCell ref="N34:U34"/>
    <mergeCell ref="V34:AC34"/>
    <mergeCell ref="AD34:AK34"/>
    <mergeCell ref="AL34:AS34"/>
    <mergeCell ref="AT34:BB34"/>
    <mergeCell ref="BC34:BJ34"/>
    <mergeCell ref="BK34:BT34"/>
    <mergeCell ref="F35:M35"/>
    <mergeCell ref="N35:U35"/>
    <mergeCell ref="V35:AC35"/>
    <mergeCell ref="AD35:AK35"/>
    <mergeCell ref="AL35:AS35"/>
    <mergeCell ref="AT35:BB35"/>
    <mergeCell ref="BC35:BJ35"/>
    <mergeCell ref="BK35:BT35"/>
    <mergeCell ref="F36:M36"/>
    <mergeCell ref="N36:U36"/>
    <mergeCell ref="V36:AC36"/>
    <mergeCell ref="AD36:AK36"/>
    <mergeCell ref="AL36:AS36"/>
    <mergeCell ref="AT36:BB36"/>
    <mergeCell ref="BC36:BJ36"/>
    <mergeCell ref="BK36:BT36"/>
    <mergeCell ref="F37:M37"/>
    <mergeCell ref="N37:U37"/>
    <mergeCell ref="V37:AC37"/>
    <mergeCell ref="AD37:AK37"/>
    <mergeCell ref="AL37:AS37"/>
    <mergeCell ref="AT37:BB37"/>
    <mergeCell ref="BC37:BJ37"/>
    <mergeCell ref="BK37:BT37"/>
    <mergeCell ref="F38:M38"/>
    <mergeCell ref="N38:U38"/>
    <mergeCell ref="V38:AC38"/>
    <mergeCell ref="AD38:AK38"/>
    <mergeCell ref="AL38:AS38"/>
    <mergeCell ref="AT38:BB38"/>
    <mergeCell ref="BC38:BJ38"/>
    <mergeCell ref="BK38:BT38"/>
    <mergeCell ref="F39:M39"/>
    <mergeCell ref="N39:U39"/>
    <mergeCell ref="V39:AC39"/>
    <mergeCell ref="AD39:AK39"/>
    <mergeCell ref="AL39:AS39"/>
    <mergeCell ref="AT39:BB39"/>
    <mergeCell ref="BC39:BJ39"/>
    <mergeCell ref="BK39:BT39"/>
    <mergeCell ref="F40:M40"/>
    <mergeCell ref="N40:U40"/>
    <mergeCell ref="V40:AC40"/>
    <mergeCell ref="AD40:AK40"/>
    <mergeCell ref="AL40:AS40"/>
    <mergeCell ref="AT40:BB40"/>
    <mergeCell ref="BC40:BJ40"/>
    <mergeCell ref="BK40:BT40"/>
    <mergeCell ref="F41:M41"/>
    <mergeCell ref="N41:U41"/>
    <mergeCell ref="V41:AC41"/>
    <mergeCell ref="AD41:AK41"/>
    <mergeCell ref="AL41:AS41"/>
    <mergeCell ref="AT41:BB41"/>
    <mergeCell ref="BC41:BJ41"/>
    <mergeCell ref="BK41:BT41"/>
    <mergeCell ref="F42:M42"/>
    <mergeCell ref="N42:U42"/>
    <mergeCell ref="V42:AC42"/>
    <mergeCell ref="AD42:AK42"/>
    <mergeCell ref="AL42:AS42"/>
    <mergeCell ref="AT42:BB42"/>
    <mergeCell ref="BC42:BJ42"/>
    <mergeCell ref="BK42:BT42"/>
    <mergeCell ref="F43:M43"/>
    <mergeCell ref="N43:U43"/>
    <mergeCell ref="V43:AC43"/>
    <mergeCell ref="AD43:AK43"/>
    <mergeCell ref="AL43:AS43"/>
    <mergeCell ref="AT43:BB43"/>
    <mergeCell ref="BC43:BJ43"/>
    <mergeCell ref="BK43:BT43"/>
    <mergeCell ref="F44:M44"/>
    <mergeCell ref="N44:U44"/>
    <mergeCell ref="V44:AC44"/>
    <mergeCell ref="AD44:AK44"/>
    <mergeCell ref="AL44:AS44"/>
    <mergeCell ref="AT44:BB44"/>
    <mergeCell ref="BC44:BJ44"/>
    <mergeCell ref="BK44:BT44"/>
    <mergeCell ref="F45:M45"/>
    <mergeCell ref="N45:U45"/>
    <mergeCell ref="V45:AC45"/>
    <mergeCell ref="AD45:AK45"/>
    <mergeCell ref="AL45:AS45"/>
    <mergeCell ref="AT45:BB45"/>
    <mergeCell ref="BC45:BJ45"/>
    <mergeCell ref="BK45:BT45"/>
    <mergeCell ref="F46:M46"/>
    <mergeCell ref="N46:U46"/>
    <mergeCell ref="V46:AC46"/>
    <mergeCell ref="AD46:AK46"/>
    <mergeCell ref="AL46:AS46"/>
    <mergeCell ref="AT46:BB46"/>
    <mergeCell ref="BC46:BJ46"/>
    <mergeCell ref="BK46:BT46"/>
    <mergeCell ref="F47:M47"/>
    <mergeCell ref="N47:U47"/>
    <mergeCell ref="V47:AC47"/>
    <mergeCell ref="AD47:AK47"/>
    <mergeCell ref="AL47:AS47"/>
    <mergeCell ref="AT47:BB47"/>
    <mergeCell ref="BC47:BJ47"/>
    <mergeCell ref="BK47:BT47"/>
    <mergeCell ref="F48:M48"/>
    <mergeCell ref="N48:U48"/>
    <mergeCell ref="V48:AC48"/>
    <mergeCell ref="AD48:AK48"/>
    <mergeCell ref="AL48:AS48"/>
    <mergeCell ref="AT48:BB48"/>
    <mergeCell ref="BC48:BJ48"/>
    <mergeCell ref="BK48:BT48"/>
    <mergeCell ref="F49:M49"/>
    <mergeCell ref="N49:U49"/>
    <mergeCell ref="V49:AC49"/>
    <mergeCell ref="AD49:AK49"/>
    <mergeCell ref="AL49:AS49"/>
    <mergeCell ref="AT49:BB49"/>
    <mergeCell ref="BC49:BJ49"/>
    <mergeCell ref="BK49:BT49"/>
    <mergeCell ref="F50:M50"/>
    <mergeCell ref="N50:U50"/>
    <mergeCell ref="V50:AC50"/>
    <mergeCell ref="AD50:AK50"/>
    <mergeCell ref="AL50:AS50"/>
    <mergeCell ref="AT50:BB50"/>
    <mergeCell ref="BC50:BJ50"/>
    <mergeCell ref="BK50:BT50"/>
    <mergeCell ref="F51:M51"/>
    <mergeCell ref="N51:U51"/>
    <mergeCell ref="V51:AC51"/>
    <mergeCell ref="AD51:AK51"/>
    <mergeCell ref="AL51:AS51"/>
    <mergeCell ref="AT51:BB51"/>
    <mergeCell ref="BC51:BJ51"/>
    <mergeCell ref="BK51:BT51"/>
    <mergeCell ref="F52:M52"/>
    <mergeCell ref="N52:U52"/>
    <mergeCell ref="V52:AC52"/>
    <mergeCell ref="AD52:AK52"/>
    <mergeCell ref="AL52:AS52"/>
    <mergeCell ref="AT52:BB52"/>
    <mergeCell ref="BC52:BJ52"/>
    <mergeCell ref="BK52:BT52"/>
    <mergeCell ref="F53:M53"/>
    <mergeCell ref="N53:U53"/>
    <mergeCell ref="V53:AC53"/>
    <mergeCell ref="AD53:AK53"/>
    <mergeCell ref="AL53:AS53"/>
    <mergeCell ref="AT53:BB53"/>
    <mergeCell ref="BC53:BJ53"/>
    <mergeCell ref="BK53:BT53"/>
    <mergeCell ref="F54:M54"/>
    <mergeCell ref="N54:U54"/>
    <mergeCell ref="V54:AC54"/>
    <mergeCell ref="AD54:AK54"/>
    <mergeCell ref="AL54:AS54"/>
    <mergeCell ref="AT54:BB54"/>
    <mergeCell ref="BC54:BJ54"/>
    <mergeCell ref="BK54:BT54"/>
    <mergeCell ref="F55:M55"/>
    <mergeCell ref="N55:U55"/>
    <mergeCell ref="V55:AC55"/>
    <mergeCell ref="AD55:AK55"/>
    <mergeCell ref="AL55:AS55"/>
    <mergeCell ref="AT55:BB55"/>
    <mergeCell ref="BC55:BJ55"/>
    <mergeCell ref="BK55:BT55"/>
    <mergeCell ref="F56:M56"/>
    <mergeCell ref="N56:U56"/>
    <mergeCell ref="V56:AC56"/>
    <mergeCell ref="AD56:AK56"/>
    <mergeCell ref="AL56:AS56"/>
    <mergeCell ref="AT56:BB56"/>
    <mergeCell ref="BC56:BJ56"/>
    <mergeCell ref="BK56:BT56"/>
    <mergeCell ref="F57:M57"/>
    <mergeCell ref="N57:U57"/>
    <mergeCell ref="V57:AC57"/>
    <mergeCell ref="AD57:AK57"/>
    <mergeCell ref="AL57:AS57"/>
    <mergeCell ref="AT57:BB57"/>
    <mergeCell ref="BC57:BJ57"/>
    <mergeCell ref="BK57:BT57"/>
    <mergeCell ref="F58:M58"/>
    <mergeCell ref="N58:U58"/>
    <mergeCell ref="V58:AC58"/>
    <mergeCell ref="AD58:AK58"/>
    <mergeCell ref="AL58:AS58"/>
    <mergeCell ref="AT58:BB58"/>
    <mergeCell ref="BC58:BJ58"/>
    <mergeCell ref="BK58:BT58"/>
    <mergeCell ref="F59:M59"/>
    <mergeCell ref="N59:U59"/>
    <mergeCell ref="V59:AC59"/>
    <mergeCell ref="AD59:AK59"/>
    <mergeCell ref="AL59:AS59"/>
    <mergeCell ref="AT59:BB59"/>
    <mergeCell ref="BC59:BJ59"/>
    <mergeCell ref="BK59:BT59"/>
    <mergeCell ref="F60:M60"/>
    <mergeCell ref="N60:U60"/>
    <mergeCell ref="V60:AC60"/>
    <mergeCell ref="AD60:AK60"/>
    <mergeCell ref="AL60:AS60"/>
    <mergeCell ref="AT60:BB60"/>
    <mergeCell ref="BC60:BJ60"/>
    <mergeCell ref="BK60:BT60"/>
    <mergeCell ref="F61:M61"/>
    <mergeCell ref="N61:U61"/>
    <mergeCell ref="V61:AC61"/>
    <mergeCell ref="AD61:AK61"/>
    <mergeCell ref="AL61:AS61"/>
    <mergeCell ref="AT61:BB61"/>
    <mergeCell ref="BC61:BJ61"/>
    <mergeCell ref="BK61:BT61"/>
    <mergeCell ref="F62:M62"/>
    <mergeCell ref="N62:U62"/>
    <mergeCell ref="V62:AC62"/>
    <mergeCell ref="AD62:AK62"/>
    <mergeCell ref="AL62:AS62"/>
    <mergeCell ref="AT62:BB62"/>
    <mergeCell ref="BC62:BJ62"/>
    <mergeCell ref="BK62:BT62"/>
    <mergeCell ref="F63:M63"/>
    <mergeCell ref="N63:U63"/>
    <mergeCell ref="V63:AC63"/>
    <mergeCell ref="AD63:AK63"/>
    <mergeCell ref="AL63:AS63"/>
    <mergeCell ref="AT63:BB63"/>
    <mergeCell ref="BC63:BJ63"/>
    <mergeCell ref="BK63:BT63"/>
    <mergeCell ref="F64:M64"/>
    <mergeCell ref="N64:U64"/>
    <mergeCell ref="V64:AC64"/>
    <mergeCell ref="AD64:AK64"/>
    <mergeCell ref="AL64:AS64"/>
    <mergeCell ref="AT64:BB64"/>
    <mergeCell ref="BC64:BJ64"/>
    <mergeCell ref="BK64:BT64"/>
    <mergeCell ref="F65:M65"/>
    <mergeCell ref="N65:U65"/>
    <mergeCell ref="V65:AC65"/>
    <mergeCell ref="AD65:AK65"/>
    <mergeCell ref="AL65:AS65"/>
    <mergeCell ref="AT65:BB65"/>
    <mergeCell ref="BC65:BJ65"/>
    <mergeCell ref="BK65:BT65"/>
    <mergeCell ref="F66:M66"/>
    <mergeCell ref="N66:U66"/>
    <mergeCell ref="V66:AC66"/>
    <mergeCell ref="AD66:AK66"/>
    <mergeCell ref="AL66:AS66"/>
    <mergeCell ref="AT66:BB66"/>
    <mergeCell ref="BC66:BJ66"/>
    <mergeCell ref="BK66:BT66"/>
    <mergeCell ref="F67:M67"/>
    <mergeCell ref="N67:U67"/>
    <mergeCell ref="V67:AC67"/>
    <mergeCell ref="AD67:AK67"/>
    <mergeCell ref="AL67:AS67"/>
    <mergeCell ref="AT67:BB67"/>
    <mergeCell ref="BC67:BJ67"/>
    <mergeCell ref="BK67:BT67"/>
    <mergeCell ref="F68:M68"/>
    <mergeCell ref="N68:U68"/>
    <mergeCell ref="V68:AC68"/>
    <mergeCell ref="AD68:AK68"/>
    <mergeCell ref="AL68:AS68"/>
    <mergeCell ref="AT68:BB68"/>
    <mergeCell ref="BC68:BJ68"/>
    <mergeCell ref="BK68:BT68"/>
    <mergeCell ref="F69:M69"/>
    <mergeCell ref="N69:U69"/>
    <mergeCell ref="V69:AC69"/>
    <mergeCell ref="AD69:AK69"/>
    <mergeCell ref="AL69:AS69"/>
    <mergeCell ref="AT69:BB69"/>
    <mergeCell ref="BC69:BJ69"/>
    <mergeCell ref="BK69:BT69"/>
    <mergeCell ref="F70:M70"/>
    <mergeCell ref="N70:U70"/>
    <mergeCell ref="V70:AC70"/>
    <mergeCell ref="AD70:AK70"/>
    <mergeCell ref="AL70:AS70"/>
    <mergeCell ref="AT70:BB70"/>
    <mergeCell ref="BC70:BJ70"/>
    <mergeCell ref="BK70:BT70"/>
    <mergeCell ref="F71:M71"/>
    <mergeCell ref="N71:U71"/>
    <mergeCell ref="V71:AC71"/>
    <mergeCell ref="AD71:AK71"/>
    <mergeCell ref="AL71:AS71"/>
    <mergeCell ref="AT71:BB71"/>
    <mergeCell ref="BC71:BJ71"/>
    <mergeCell ref="BK71:BT71"/>
    <mergeCell ref="BX71:CF71"/>
    <mergeCell ref="F72:M72"/>
    <mergeCell ref="N72:U72"/>
    <mergeCell ref="V72:AC72"/>
    <mergeCell ref="AD72:AK72"/>
    <mergeCell ref="AL72:AS72"/>
    <mergeCell ref="AT72:BB72"/>
    <mergeCell ref="BC72:BJ72"/>
    <mergeCell ref="BK72:BT72"/>
    <mergeCell ref="F73:M73"/>
    <mergeCell ref="N73:U73"/>
    <mergeCell ref="V73:AC73"/>
    <mergeCell ref="AD73:AK73"/>
    <mergeCell ref="AL73:AS73"/>
    <mergeCell ref="AT73:BB73"/>
    <mergeCell ref="BC73:BJ73"/>
    <mergeCell ref="BK73:BT73"/>
    <mergeCell ref="F74:M74"/>
    <mergeCell ref="N74:U74"/>
    <mergeCell ref="V74:AC74"/>
    <mergeCell ref="AD74:AK74"/>
    <mergeCell ref="AL74:AS74"/>
    <mergeCell ref="AT74:BB74"/>
    <mergeCell ref="BC74:BJ74"/>
    <mergeCell ref="BK74:BT74"/>
    <mergeCell ref="F75:M75"/>
    <mergeCell ref="N75:U75"/>
    <mergeCell ref="V75:AC75"/>
    <mergeCell ref="AD75:AK75"/>
    <mergeCell ref="AL75:AS75"/>
    <mergeCell ref="AT75:BB75"/>
    <mergeCell ref="BC75:BJ75"/>
    <mergeCell ref="BK75:BT75"/>
    <mergeCell ref="F76:M76"/>
    <mergeCell ref="N76:U76"/>
    <mergeCell ref="V76:AC76"/>
    <mergeCell ref="AD76:AK76"/>
    <mergeCell ref="AL76:AS76"/>
    <mergeCell ref="AT76:BB76"/>
    <mergeCell ref="BC76:BJ76"/>
    <mergeCell ref="BK76:BT76"/>
    <mergeCell ref="F77:M77"/>
    <mergeCell ref="N77:U77"/>
    <mergeCell ref="V77:AC77"/>
    <mergeCell ref="AD77:AK77"/>
    <mergeCell ref="AL77:AS77"/>
    <mergeCell ref="AT77:BB77"/>
    <mergeCell ref="BC77:BJ77"/>
    <mergeCell ref="BK77:BT77"/>
    <mergeCell ref="F78:M78"/>
    <mergeCell ref="N78:U78"/>
    <mergeCell ref="V78:AC78"/>
    <mergeCell ref="AD78:AK78"/>
    <mergeCell ref="AL78:AS78"/>
    <mergeCell ref="AT78:BB78"/>
    <mergeCell ref="BC78:BJ78"/>
    <mergeCell ref="BK78:BT78"/>
    <mergeCell ref="F79:M79"/>
    <mergeCell ref="N79:U79"/>
    <mergeCell ref="V79:AC79"/>
    <mergeCell ref="AD79:AK79"/>
    <mergeCell ref="AL79:AS79"/>
    <mergeCell ref="AT79:BB79"/>
    <mergeCell ref="BC79:BJ79"/>
    <mergeCell ref="BK79:BT79"/>
    <mergeCell ref="F80:M80"/>
    <mergeCell ref="N80:U80"/>
    <mergeCell ref="V80:AC80"/>
    <mergeCell ref="AD80:AK80"/>
    <mergeCell ref="AL80:AS80"/>
    <mergeCell ref="AT80:BB80"/>
    <mergeCell ref="BC80:BJ80"/>
    <mergeCell ref="BK80:BT80"/>
    <mergeCell ref="F81:M81"/>
    <mergeCell ref="N81:U81"/>
    <mergeCell ref="V81:AC81"/>
    <mergeCell ref="AD81:AK81"/>
    <mergeCell ref="AL81:AS81"/>
    <mergeCell ref="AT81:BB81"/>
    <mergeCell ref="BC81:BJ81"/>
    <mergeCell ref="BK81:BT81"/>
    <mergeCell ref="F82:M82"/>
    <mergeCell ref="N82:U82"/>
    <mergeCell ref="V82:AC82"/>
    <mergeCell ref="AD82:AK82"/>
    <mergeCell ref="AL82:AS82"/>
    <mergeCell ref="AT82:BB82"/>
    <mergeCell ref="BC82:BJ82"/>
    <mergeCell ref="BK82:BT82"/>
    <mergeCell ref="F83:M83"/>
    <mergeCell ref="N83:U83"/>
    <mergeCell ref="V83:AC83"/>
    <mergeCell ref="AD83:AK83"/>
    <mergeCell ref="AL83:AS83"/>
    <mergeCell ref="AT83:BB83"/>
    <mergeCell ref="BC83:BJ83"/>
    <mergeCell ref="BK83:BT83"/>
    <mergeCell ref="F84:M84"/>
    <mergeCell ref="N84:U84"/>
    <mergeCell ref="V84:AC84"/>
    <mergeCell ref="AD84:AK84"/>
    <mergeCell ref="AL84:AS84"/>
    <mergeCell ref="AT84:BB84"/>
    <mergeCell ref="BC84:BJ84"/>
    <mergeCell ref="BK84:BT84"/>
    <mergeCell ref="F85:M85"/>
    <mergeCell ref="N85:U85"/>
    <mergeCell ref="V85:AC85"/>
    <mergeCell ref="AD85:AK85"/>
    <mergeCell ref="AL85:AS85"/>
    <mergeCell ref="AT85:BB85"/>
    <mergeCell ref="BC85:BJ85"/>
    <mergeCell ref="BK85:BT85"/>
    <mergeCell ref="F86:M86"/>
    <mergeCell ref="N86:U86"/>
    <mergeCell ref="V86:AC86"/>
    <mergeCell ref="AD86:AK86"/>
    <mergeCell ref="AL86:AS86"/>
    <mergeCell ref="AT86:BB86"/>
    <mergeCell ref="BC86:BJ86"/>
    <mergeCell ref="BK86:BT86"/>
    <mergeCell ref="F87:M87"/>
    <mergeCell ref="N87:U87"/>
    <mergeCell ref="V87:AC87"/>
    <mergeCell ref="AD87:AK87"/>
    <mergeCell ref="AL87:AS87"/>
    <mergeCell ref="AT87:BB87"/>
    <mergeCell ref="BC87:BJ87"/>
    <mergeCell ref="BK87:BT87"/>
    <mergeCell ref="F88:M88"/>
    <mergeCell ref="N88:U88"/>
    <mergeCell ref="V88:AC88"/>
    <mergeCell ref="AD88:AK88"/>
    <mergeCell ref="AL88:AS88"/>
    <mergeCell ref="AT88:BB88"/>
    <mergeCell ref="BC88:BJ88"/>
    <mergeCell ref="BK88:BT88"/>
    <mergeCell ref="F89:M89"/>
    <mergeCell ref="N89:U89"/>
    <mergeCell ref="V89:AC89"/>
    <mergeCell ref="AD89:AK89"/>
    <mergeCell ref="AL89:AS89"/>
    <mergeCell ref="AT89:BB89"/>
    <mergeCell ref="BC89:BJ89"/>
    <mergeCell ref="BK89:BT89"/>
    <mergeCell ref="F90:M90"/>
    <mergeCell ref="N90:U90"/>
    <mergeCell ref="V90:AC90"/>
    <mergeCell ref="AD90:AK90"/>
    <mergeCell ref="AL90:AS90"/>
    <mergeCell ref="AT90:BB90"/>
    <mergeCell ref="BC90:BJ90"/>
    <mergeCell ref="BK90:BT90"/>
    <mergeCell ref="F91:M91"/>
    <mergeCell ref="N91:U91"/>
    <mergeCell ref="V91:AC91"/>
    <mergeCell ref="AD91:AK91"/>
    <mergeCell ref="AL91:AS91"/>
    <mergeCell ref="AT91:BB91"/>
    <mergeCell ref="BC91:BJ91"/>
    <mergeCell ref="BK91:BT91"/>
    <mergeCell ref="F92:M92"/>
    <mergeCell ref="N92:U92"/>
    <mergeCell ref="V92:AC92"/>
    <mergeCell ref="AD92:AK92"/>
    <mergeCell ref="AL92:AS92"/>
    <mergeCell ref="AT92:BB92"/>
    <mergeCell ref="BC92:BJ92"/>
    <mergeCell ref="BK92:BT92"/>
    <mergeCell ref="F93:M93"/>
    <mergeCell ref="N93:U93"/>
    <mergeCell ref="V93:AC93"/>
    <mergeCell ref="AD93:AK93"/>
    <mergeCell ref="AL93:AS93"/>
    <mergeCell ref="AT93:BB93"/>
    <mergeCell ref="BC93:BJ93"/>
    <mergeCell ref="BK93:BT93"/>
    <mergeCell ref="F94:M94"/>
    <mergeCell ref="N94:U94"/>
    <mergeCell ref="V94:AC94"/>
    <mergeCell ref="AD94:AK94"/>
    <mergeCell ref="AL94:AS94"/>
    <mergeCell ref="AT94:BB94"/>
    <mergeCell ref="BC94:BJ94"/>
    <mergeCell ref="BK94:BT94"/>
    <mergeCell ref="F95:M95"/>
    <mergeCell ref="N95:U95"/>
    <mergeCell ref="V95:AC95"/>
    <mergeCell ref="AD95:AK95"/>
    <mergeCell ref="AL95:AS95"/>
    <mergeCell ref="AT95:BB95"/>
    <mergeCell ref="BC95:BJ95"/>
    <mergeCell ref="BK95:BT95"/>
    <mergeCell ref="F96:M96"/>
    <mergeCell ref="N96:U96"/>
    <mergeCell ref="V96:AC96"/>
    <mergeCell ref="AD96:AK96"/>
    <mergeCell ref="AL96:AS96"/>
    <mergeCell ref="AT96:BB96"/>
    <mergeCell ref="BC96:BJ96"/>
    <mergeCell ref="BK96:BT96"/>
    <mergeCell ref="F97:M97"/>
    <mergeCell ref="N97:U97"/>
    <mergeCell ref="V97:AC97"/>
    <mergeCell ref="AD97:AK97"/>
    <mergeCell ref="AL97:AS97"/>
    <mergeCell ref="AT97:BB97"/>
    <mergeCell ref="BC97:BJ97"/>
    <mergeCell ref="BK97:BT97"/>
    <mergeCell ref="F98:M98"/>
    <mergeCell ref="N98:U98"/>
    <mergeCell ref="V98:AC98"/>
    <mergeCell ref="AD98:AK98"/>
    <mergeCell ref="AL98:AS98"/>
    <mergeCell ref="AT98:BB98"/>
    <mergeCell ref="BC98:BJ98"/>
    <mergeCell ref="BK98:BT98"/>
    <mergeCell ref="F99:M99"/>
    <mergeCell ref="N99:U99"/>
    <mergeCell ref="V99:AC99"/>
    <mergeCell ref="AD99:AK99"/>
    <mergeCell ref="AL99:AS99"/>
    <mergeCell ref="AT99:BB99"/>
    <mergeCell ref="BC99:BJ99"/>
    <mergeCell ref="BK99:BT99"/>
    <mergeCell ref="F100:M100"/>
    <mergeCell ref="N100:U100"/>
    <mergeCell ref="V100:AC100"/>
    <mergeCell ref="AD100:AK100"/>
    <mergeCell ref="AL100:AS100"/>
    <mergeCell ref="AT100:BB100"/>
    <mergeCell ref="BC100:BJ100"/>
    <mergeCell ref="BK100:BT100"/>
    <mergeCell ref="F101:M101"/>
    <mergeCell ref="N101:U101"/>
    <mergeCell ref="V101:AC101"/>
    <mergeCell ref="AD101:AK101"/>
    <mergeCell ref="AL101:AS101"/>
    <mergeCell ref="AT101:BB101"/>
    <mergeCell ref="BC101:BJ101"/>
    <mergeCell ref="BK101:BT101"/>
    <mergeCell ref="F102:M102"/>
    <mergeCell ref="N102:U102"/>
    <mergeCell ref="V102:AC102"/>
    <mergeCell ref="AD102:AK102"/>
    <mergeCell ref="AL102:AS102"/>
    <mergeCell ref="AT102:BB102"/>
    <mergeCell ref="BC102:BJ102"/>
    <mergeCell ref="BK102:BT102"/>
    <mergeCell ref="F103:M103"/>
    <mergeCell ref="N103:U103"/>
    <mergeCell ref="V103:AC103"/>
    <mergeCell ref="AD103:AK103"/>
    <mergeCell ref="AL103:AS103"/>
    <mergeCell ref="AT103:BB103"/>
    <mergeCell ref="BC103:BJ103"/>
    <mergeCell ref="BK103:BT103"/>
    <mergeCell ref="F104:M104"/>
    <mergeCell ref="N104:U104"/>
    <mergeCell ref="V104:AC104"/>
    <mergeCell ref="AD104:AK104"/>
    <mergeCell ref="AL104:AS104"/>
    <mergeCell ref="AT104:BB104"/>
    <mergeCell ref="BC104:BJ104"/>
    <mergeCell ref="BK104:BT104"/>
    <mergeCell ref="F105:M105"/>
    <mergeCell ref="N105:U105"/>
    <mergeCell ref="V105:AC105"/>
    <mergeCell ref="AD105:AK105"/>
    <mergeCell ref="AL105:AS105"/>
    <mergeCell ref="AT105:BB105"/>
    <mergeCell ref="BC105:BJ105"/>
    <mergeCell ref="BK105:BT105"/>
    <mergeCell ref="F106:M106"/>
    <mergeCell ref="N106:U106"/>
    <mergeCell ref="V106:AC106"/>
    <mergeCell ref="AD106:AK106"/>
    <mergeCell ref="AL106:AS106"/>
    <mergeCell ref="AT106:BB106"/>
    <mergeCell ref="BC106:BJ106"/>
    <mergeCell ref="BK106:BT106"/>
    <mergeCell ref="F107:M107"/>
    <mergeCell ref="N107:U107"/>
    <mergeCell ref="V107:AC107"/>
    <mergeCell ref="AD107:AK107"/>
    <mergeCell ref="AL107:AS107"/>
    <mergeCell ref="AT107:BB107"/>
    <mergeCell ref="BC107:BJ107"/>
    <mergeCell ref="BK107:BT107"/>
    <mergeCell ref="F108:M108"/>
    <mergeCell ref="N108:U108"/>
    <mergeCell ref="V108:AC108"/>
    <mergeCell ref="AD108:AK108"/>
    <mergeCell ref="AL108:AS108"/>
    <mergeCell ref="AT108:BB108"/>
    <mergeCell ref="BC108:BJ108"/>
    <mergeCell ref="BK108:BT108"/>
    <mergeCell ref="F109:M109"/>
    <mergeCell ref="N109:U109"/>
    <mergeCell ref="V109:AC109"/>
    <mergeCell ref="AD109:AK109"/>
    <mergeCell ref="AL109:AS109"/>
    <mergeCell ref="AT109:BB109"/>
    <mergeCell ref="BC109:BJ109"/>
    <mergeCell ref="BK109:BT109"/>
    <mergeCell ref="F110:M110"/>
    <mergeCell ref="N110:U110"/>
    <mergeCell ref="V110:AC110"/>
    <mergeCell ref="AD110:AK110"/>
    <mergeCell ref="AL110:AS110"/>
    <mergeCell ref="AT110:BB110"/>
    <mergeCell ref="BC110:BJ110"/>
    <mergeCell ref="BK110:BT110"/>
    <mergeCell ref="F111:M111"/>
    <mergeCell ref="N111:U111"/>
    <mergeCell ref="V111:AC111"/>
    <mergeCell ref="AD111:AK111"/>
    <mergeCell ref="AL111:AS111"/>
    <mergeCell ref="AT111:BB111"/>
    <mergeCell ref="BC111:BJ111"/>
    <mergeCell ref="BK111:BT111"/>
    <mergeCell ref="F112:M112"/>
    <mergeCell ref="N112:U112"/>
    <mergeCell ref="V112:AC112"/>
    <mergeCell ref="AD112:AK112"/>
    <mergeCell ref="AL112:AS112"/>
    <mergeCell ref="AT112:BB112"/>
    <mergeCell ref="BC112:BJ112"/>
    <mergeCell ref="BK112:BT112"/>
    <mergeCell ref="F113:M113"/>
    <mergeCell ref="N113:U113"/>
    <mergeCell ref="V113:AC113"/>
    <mergeCell ref="AD113:AK113"/>
    <mergeCell ref="AL113:AS113"/>
    <mergeCell ref="AT113:BB113"/>
    <mergeCell ref="BC113:BJ113"/>
    <mergeCell ref="BK113:BT113"/>
    <mergeCell ref="F114:M114"/>
    <mergeCell ref="N114:U114"/>
    <mergeCell ref="V114:AC114"/>
    <mergeCell ref="AD114:AK114"/>
    <mergeCell ref="AL114:AS114"/>
    <mergeCell ref="AT114:BB114"/>
    <mergeCell ref="BC114:BJ114"/>
    <mergeCell ref="BK114:BT114"/>
    <mergeCell ref="F115:M115"/>
    <mergeCell ref="N115:U115"/>
    <mergeCell ref="V115:AC115"/>
    <mergeCell ref="AD115:AK115"/>
    <mergeCell ref="AL115:AS115"/>
    <mergeCell ref="AT115:BB115"/>
    <mergeCell ref="BC115:BJ115"/>
    <mergeCell ref="BK115:BT115"/>
    <mergeCell ref="F116:M116"/>
    <mergeCell ref="N116:U116"/>
    <mergeCell ref="V116:AC116"/>
    <mergeCell ref="AD116:AK116"/>
    <mergeCell ref="AL116:AS116"/>
    <mergeCell ref="AT116:BB116"/>
    <mergeCell ref="BC116:BJ116"/>
    <mergeCell ref="BK116:BT116"/>
    <mergeCell ref="F117:M117"/>
    <mergeCell ref="N117:U117"/>
    <mergeCell ref="V117:AC117"/>
    <mergeCell ref="AD117:AK117"/>
    <mergeCell ref="AL117:AS117"/>
    <mergeCell ref="AT117:BB117"/>
    <mergeCell ref="BC117:BJ117"/>
    <mergeCell ref="BK117:BT117"/>
    <mergeCell ref="F118:M118"/>
    <mergeCell ref="N118:U118"/>
    <mergeCell ref="V118:AC118"/>
    <mergeCell ref="AD118:AK118"/>
    <mergeCell ref="AL118:AS118"/>
    <mergeCell ref="AT118:BB118"/>
    <mergeCell ref="BC118:BJ118"/>
    <mergeCell ref="BK118:BT118"/>
    <mergeCell ref="F119:M119"/>
    <mergeCell ref="N119:U119"/>
    <mergeCell ref="V119:AC119"/>
    <mergeCell ref="AD119:AK119"/>
    <mergeCell ref="AL119:AS119"/>
    <mergeCell ref="AT119:BB119"/>
    <mergeCell ref="BC119:BJ119"/>
    <mergeCell ref="BK119:BT119"/>
    <mergeCell ref="F120:M120"/>
    <mergeCell ref="N120:U120"/>
    <mergeCell ref="V120:AC120"/>
    <mergeCell ref="AD120:AK120"/>
    <mergeCell ref="AL120:AS120"/>
    <mergeCell ref="AT120:BB120"/>
    <mergeCell ref="BC120:BJ120"/>
    <mergeCell ref="BK120:BT120"/>
    <mergeCell ref="F121:M121"/>
    <mergeCell ref="N121:U121"/>
    <mergeCell ref="V121:AC121"/>
    <mergeCell ref="AD121:AK121"/>
    <mergeCell ref="AL121:AS121"/>
    <mergeCell ref="AT121:BB121"/>
    <mergeCell ref="BC121:BJ121"/>
    <mergeCell ref="BK121:BT121"/>
    <mergeCell ref="F122:M122"/>
    <mergeCell ref="N122:U122"/>
    <mergeCell ref="V122:AC122"/>
    <mergeCell ref="AD122:AK122"/>
    <mergeCell ref="AL122:AS122"/>
    <mergeCell ref="AT122:BB122"/>
    <mergeCell ref="BC122:BJ122"/>
    <mergeCell ref="BK122:BT122"/>
    <mergeCell ref="F123:M123"/>
    <mergeCell ref="N123:U123"/>
    <mergeCell ref="V123:AC123"/>
    <mergeCell ref="AD123:AK123"/>
    <mergeCell ref="AL123:AS123"/>
    <mergeCell ref="AT123:BB123"/>
    <mergeCell ref="BC123:BJ123"/>
    <mergeCell ref="BK123:BT123"/>
    <mergeCell ref="F124:M124"/>
    <mergeCell ref="N124:U124"/>
    <mergeCell ref="V124:AC124"/>
    <mergeCell ref="AD124:AK124"/>
    <mergeCell ref="AL124:AS124"/>
    <mergeCell ref="AT124:BB124"/>
    <mergeCell ref="BC124:BJ124"/>
    <mergeCell ref="BK124:BT124"/>
    <mergeCell ref="F125:M125"/>
    <mergeCell ref="N125:U125"/>
    <mergeCell ref="V125:AC125"/>
    <mergeCell ref="AD125:AK125"/>
    <mergeCell ref="AL125:AS125"/>
    <mergeCell ref="AT125:BB125"/>
    <mergeCell ref="BC125:BJ125"/>
    <mergeCell ref="BK125:BT125"/>
    <mergeCell ref="F126:M126"/>
    <mergeCell ref="N126:U126"/>
    <mergeCell ref="V126:AC126"/>
    <mergeCell ref="AD126:AK126"/>
    <mergeCell ref="AL126:AS126"/>
    <mergeCell ref="AT126:BB126"/>
    <mergeCell ref="BC126:BJ126"/>
    <mergeCell ref="BK126:BT126"/>
    <mergeCell ref="F127:M127"/>
    <mergeCell ref="N127:U127"/>
    <mergeCell ref="V127:AC127"/>
    <mergeCell ref="AD127:AK127"/>
    <mergeCell ref="AL127:AS127"/>
    <mergeCell ref="AT127:BB127"/>
    <mergeCell ref="BC127:BJ127"/>
    <mergeCell ref="BK127:BT127"/>
    <mergeCell ref="F128:M128"/>
    <mergeCell ref="N128:U128"/>
    <mergeCell ref="V128:AC128"/>
    <mergeCell ref="AD128:AK128"/>
    <mergeCell ref="AL128:AS128"/>
    <mergeCell ref="AT128:BB128"/>
    <mergeCell ref="BC128:BJ128"/>
    <mergeCell ref="BK128:BT128"/>
    <mergeCell ref="F129:M129"/>
    <mergeCell ref="N129:U129"/>
    <mergeCell ref="V129:AC129"/>
    <mergeCell ref="AD129:AK129"/>
    <mergeCell ref="AL129:AS129"/>
    <mergeCell ref="AT129:BB129"/>
    <mergeCell ref="BC129:BJ129"/>
    <mergeCell ref="BK129:BT129"/>
    <mergeCell ref="F130:M130"/>
    <mergeCell ref="N130:U130"/>
    <mergeCell ref="V130:AC130"/>
    <mergeCell ref="AD130:AK130"/>
    <mergeCell ref="AL130:AS130"/>
    <mergeCell ref="AT130:BB130"/>
    <mergeCell ref="BC130:BJ130"/>
    <mergeCell ref="BK130:BT130"/>
    <mergeCell ref="F131:M131"/>
    <mergeCell ref="N131:U131"/>
    <mergeCell ref="V131:AC131"/>
    <mergeCell ref="AD131:AK131"/>
    <mergeCell ref="AL131:AS131"/>
    <mergeCell ref="AT131:BB131"/>
    <mergeCell ref="BC131:BJ131"/>
    <mergeCell ref="BK131:BT131"/>
    <mergeCell ref="F132:M132"/>
    <mergeCell ref="N132:U132"/>
    <mergeCell ref="V132:AC132"/>
    <mergeCell ref="AD132:AK132"/>
    <mergeCell ref="AL132:AS132"/>
    <mergeCell ref="AT132:BB132"/>
    <mergeCell ref="BC132:BJ132"/>
    <mergeCell ref="BK132:BT132"/>
    <mergeCell ref="F133:M133"/>
    <mergeCell ref="N133:U133"/>
    <mergeCell ref="V133:AC133"/>
    <mergeCell ref="AD133:AK133"/>
    <mergeCell ref="AL133:AS133"/>
    <mergeCell ref="AT133:BB133"/>
    <mergeCell ref="BC133:BJ133"/>
    <mergeCell ref="BK133:BT133"/>
    <mergeCell ref="F134:M134"/>
    <mergeCell ref="N134:U134"/>
    <mergeCell ref="V134:AC134"/>
    <mergeCell ref="AD134:AK134"/>
    <mergeCell ref="AL134:AS134"/>
    <mergeCell ref="AT134:BB134"/>
    <mergeCell ref="BC134:BJ134"/>
    <mergeCell ref="BK134:BT134"/>
    <mergeCell ref="F135:M135"/>
    <mergeCell ref="N135:U135"/>
    <mergeCell ref="V135:AC135"/>
    <mergeCell ref="AD135:AK135"/>
    <mergeCell ref="AL135:AS135"/>
    <mergeCell ref="AT135:BB135"/>
    <mergeCell ref="BC135:BJ135"/>
    <mergeCell ref="BK135:BT135"/>
    <mergeCell ref="F136:M136"/>
    <mergeCell ref="N136:U136"/>
    <mergeCell ref="V136:AC136"/>
    <mergeCell ref="AD136:AK136"/>
    <mergeCell ref="AL136:AS136"/>
    <mergeCell ref="AT136:BB136"/>
    <mergeCell ref="BC136:BJ136"/>
    <mergeCell ref="BK136:BT136"/>
    <mergeCell ref="F137:M137"/>
    <mergeCell ref="N137:U137"/>
    <mergeCell ref="V137:AC137"/>
    <mergeCell ref="AD137:AK137"/>
    <mergeCell ref="AL137:AS137"/>
    <mergeCell ref="AT137:BB137"/>
    <mergeCell ref="BC137:BJ137"/>
    <mergeCell ref="BK137:BT137"/>
    <mergeCell ref="F138:M138"/>
    <mergeCell ref="N138:U138"/>
    <mergeCell ref="V138:AC138"/>
    <mergeCell ref="AD138:AK138"/>
    <mergeCell ref="AL138:AS138"/>
    <mergeCell ref="AT138:BB138"/>
    <mergeCell ref="BC138:BJ138"/>
    <mergeCell ref="BK138:BT138"/>
    <mergeCell ref="F139:M139"/>
    <mergeCell ref="N139:U139"/>
    <mergeCell ref="V139:AC139"/>
    <mergeCell ref="AD139:AK139"/>
    <mergeCell ref="AL139:AS139"/>
    <mergeCell ref="AT139:BB139"/>
    <mergeCell ref="BC139:BJ139"/>
    <mergeCell ref="BK139:BT139"/>
    <mergeCell ref="F140:M140"/>
    <mergeCell ref="N140:U140"/>
    <mergeCell ref="V140:AC140"/>
    <mergeCell ref="AD140:AK140"/>
    <mergeCell ref="AL140:AS140"/>
    <mergeCell ref="AT140:BB140"/>
    <mergeCell ref="BC140:BJ140"/>
    <mergeCell ref="BK140:BT140"/>
    <mergeCell ref="F141:M141"/>
    <mergeCell ref="N141:U141"/>
    <mergeCell ref="V141:AC141"/>
    <mergeCell ref="AD141:AK141"/>
    <mergeCell ref="AL141:AS141"/>
    <mergeCell ref="AT141:BB141"/>
    <mergeCell ref="BC141:BJ141"/>
    <mergeCell ref="BK141:BT141"/>
    <mergeCell ref="F142:M142"/>
    <mergeCell ref="N142:U142"/>
    <mergeCell ref="V142:AC142"/>
    <mergeCell ref="AD142:AK142"/>
    <mergeCell ref="AL142:AS142"/>
    <mergeCell ref="AT142:BB142"/>
    <mergeCell ref="BC142:BJ142"/>
    <mergeCell ref="BK142:BT142"/>
    <mergeCell ref="F143:M143"/>
    <mergeCell ref="N143:U143"/>
    <mergeCell ref="V143:AC143"/>
    <mergeCell ref="AD143:AK143"/>
    <mergeCell ref="AL143:AS143"/>
    <mergeCell ref="AT143:BB143"/>
    <mergeCell ref="BC143:BJ143"/>
    <mergeCell ref="BK143:BT143"/>
    <mergeCell ref="F144:M144"/>
    <mergeCell ref="N144:U144"/>
    <mergeCell ref="V144:AC144"/>
    <mergeCell ref="AD144:AK144"/>
    <mergeCell ref="AL144:AS144"/>
    <mergeCell ref="AT144:BB144"/>
    <mergeCell ref="BC144:BJ144"/>
    <mergeCell ref="BK144:BT144"/>
    <mergeCell ref="F145:M145"/>
    <mergeCell ref="N145:U145"/>
    <mergeCell ref="V145:AC145"/>
    <mergeCell ref="AD145:AK145"/>
    <mergeCell ref="AL145:AS145"/>
    <mergeCell ref="AT145:BB145"/>
    <mergeCell ref="BC145:BJ145"/>
    <mergeCell ref="BK145:BT145"/>
    <mergeCell ref="F146:M146"/>
    <mergeCell ref="N146:U146"/>
    <mergeCell ref="V146:AC146"/>
    <mergeCell ref="AD146:AK146"/>
    <mergeCell ref="AL146:AS146"/>
    <mergeCell ref="AT146:BB146"/>
    <mergeCell ref="BC146:BJ146"/>
    <mergeCell ref="BK146:BT146"/>
    <mergeCell ref="F147:M147"/>
    <mergeCell ref="N147:U147"/>
    <mergeCell ref="V147:AC147"/>
    <mergeCell ref="AD147:AK147"/>
    <mergeCell ref="AL147:AS147"/>
    <mergeCell ref="AT147:BB147"/>
    <mergeCell ref="BC147:BJ147"/>
    <mergeCell ref="BK147:BT147"/>
    <mergeCell ref="F148:M148"/>
    <mergeCell ref="N148:U148"/>
    <mergeCell ref="V148:AC148"/>
    <mergeCell ref="AD148:AK148"/>
    <mergeCell ref="AL148:AS148"/>
    <mergeCell ref="AT148:BB148"/>
    <mergeCell ref="BC148:BJ148"/>
    <mergeCell ref="BK148:BT148"/>
    <mergeCell ref="F149:M149"/>
    <mergeCell ref="N149:U149"/>
    <mergeCell ref="V149:AC149"/>
    <mergeCell ref="AD149:AK149"/>
    <mergeCell ref="AL149:AS149"/>
    <mergeCell ref="AT149:BB149"/>
    <mergeCell ref="BC149:BJ149"/>
    <mergeCell ref="BK149:BT149"/>
    <mergeCell ref="F150:M150"/>
    <mergeCell ref="N150:U150"/>
    <mergeCell ref="V150:AC150"/>
    <mergeCell ref="AD150:AK150"/>
    <mergeCell ref="AL150:AS150"/>
    <mergeCell ref="AT150:BB150"/>
    <mergeCell ref="BC150:BJ150"/>
    <mergeCell ref="BK150:BT150"/>
    <mergeCell ref="F151:M151"/>
    <mergeCell ref="N151:U151"/>
    <mergeCell ref="V151:AC151"/>
    <mergeCell ref="AD151:AK151"/>
    <mergeCell ref="AL151:AS151"/>
    <mergeCell ref="AT151:BB151"/>
    <mergeCell ref="BC151:BJ151"/>
    <mergeCell ref="BK151:BT151"/>
    <mergeCell ref="F152:M152"/>
    <mergeCell ref="N152:U152"/>
    <mergeCell ref="V152:AC152"/>
    <mergeCell ref="AD152:AK152"/>
    <mergeCell ref="AL152:AS152"/>
    <mergeCell ref="AT152:BB152"/>
    <mergeCell ref="BC152:BJ152"/>
    <mergeCell ref="BK152:BT152"/>
    <mergeCell ref="F153:M153"/>
    <mergeCell ref="N153:U153"/>
    <mergeCell ref="V153:AC153"/>
    <mergeCell ref="AD153:AK153"/>
    <mergeCell ref="AL153:AS153"/>
    <mergeCell ref="AT153:BB153"/>
    <mergeCell ref="BC153:BJ153"/>
    <mergeCell ref="BK153:BT153"/>
    <mergeCell ref="F154:M154"/>
    <mergeCell ref="N154:U154"/>
    <mergeCell ref="V154:AC154"/>
    <mergeCell ref="AD154:AK154"/>
    <mergeCell ref="AL154:AS154"/>
    <mergeCell ref="AT154:BB154"/>
    <mergeCell ref="BC154:BJ154"/>
    <mergeCell ref="BK154:BT154"/>
    <mergeCell ref="F155:M155"/>
    <mergeCell ref="N155:U155"/>
    <mergeCell ref="V155:AC155"/>
    <mergeCell ref="AD155:AK155"/>
    <mergeCell ref="AL155:AS155"/>
    <mergeCell ref="AT155:BB155"/>
    <mergeCell ref="BC155:BJ155"/>
    <mergeCell ref="BK155:BT155"/>
    <mergeCell ref="F156:M156"/>
    <mergeCell ref="N156:U156"/>
    <mergeCell ref="V156:AC156"/>
    <mergeCell ref="AD156:AK156"/>
    <mergeCell ref="AL156:AS156"/>
    <mergeCell ref="AT156:BB156"/>
    <mergeCell ref="BC156:BJ156"/>
    <mergeCell ref="BK156:BT156"/>
    <mergeCell ref="F157:M157"/>
    <mergeCell ref="N157:U157"/>
    <mergeCell ref="V157:AC157"/>
    <mergeCell ref="AD157:AK157"/>
    <mergeCell ref="AL157:AS157"/>
    <mergeCell ref="AT157:BB157"/>
    <mergeCell ref="BC157:BJ157"/>
    <mergeCell ref="BK157:BT157"/>
    <mergeCell ref="F158:M158"/>
    <mergeCell ref="N158:U158"/>
    <mergeCell ref="V158:AC158"/>
    <mergeCell ref="AD158:AK158"/>
    <mergeCell ref="AL158:AS158"/>
    <mergeCell ref="AT158:BB158"/>
    <mergeCell ref="BC158:BJ158"/>
    <mergeCell ref="BK158:BT158"/>
    <mergeCell ref="F159:M159"/>
    <mergeCell ref="N159:U159"/>
    <mergeCell ref="V159:AC159"/>
    <mergeCell ref="AD159:AK159"/>
    <mergeCell ref="AL159:AS159"/>
    <mergeCell ref="AT159:BB159"/>
    <mergeCell ref="BC159:BJ159"/>
    <mergeCell ref="BK159:BT159"/>
    <mergeCell ref="F160:M160"/>
    <mergeCell ref="N160:U160"/>
    <mergeCell ref="V160:AC160"/>
    <mergeCell ref="AD160:AK160"/>
    <mergeCell ref="AL160:AS160"/>
    <mergeCell ref="AT160:BB160"/>
    <mergeCell ref="BC160:BJ160"/>
    <mergeCell ref="BK160:BT160"/>
    <mergeCell ref="F161:M161"/>
    <mergeCell ref="N161:U161"/>
    <mergeCell ref="V161:AC161"/>
    <mergeCell ref="AD161:AK161"/>
    <mergeCell ref="AL161:AS161"/>
    <mergeCell ref="AT161:BB161"/>
    <mergeCell ref="BC161:BJ161"/>
    <mergeCell ref="BK161:BT161"/>
    <mergeCell ref="F162:M162"/>
    <mergeCell ref="N162:U162"/>
    <mergeCell ref="V162:AC162"/>
    <mergeCell ref="AD162:AK162"/>
    <mergeCell ref="AL162:AS162"/>
    <mergeCell ref="AT162:BB162"/>
    <mergeCell ref="BC162:BJ162"/>
    <mergeCell ref="BK162:BT162"/>
    <mergeCell ref="F163:M163"/>
    <mergeCell ref="N163:U163"/>
    <mergeCell ref="V163:AC163"/>
    <mergeCell ref="AD163:AK163"/>
    <mergeCell ref="AL163:AS163"/>
    <mergeCell ref="AT163:BB163"/>
    <mergeCell ref="BC163:BJ163"/>
    <mergeCell ref="BK163:BT163"/>
    <mergeCell ref="F164:M164"/>
    <mergeCell ref="N164:U164"/>
    <mergeCell ref="V164:AC164"/>
    <mergeCell ref="AD164:AK164"/>
    <mergeCell ref="AL164:AS164"/>
    <mergeCell ref="AT164:BB164"/>
    <mergeCell ref="BC164:BJ164"/>
    <mergeCell ref="BK164:BT164"/>
    <mergeCell ref="F165:M165"/>
    <mergeCell ref="N165:U165"/>
    <mergeCell ref="V165:AC165"/>
    <mergeCell ref="AD165:AK165"/>
    <mergeCell ref="AL165:AS165"/>
    <mergeCell ref="AT165:BB165"/>
    <mergeCell ref="BC165:BJ165"/>
    <mergeCell ref="BK165:BT165"/>
    <mergeCell ref="F166:M166"/>
    <mergeCell ref="N166:U166"/>
    <mergeCell ref="V166:AC166"/>
    <mergeCell ref="AD166:AK166"/>
    <mergeCell ref="AL166:AS166"/>
    <mergeCell ref="AT166:BB166"/>
    <mergeCell ref="BC166:BJ166"/>
    <mergeCell ref="BK166:BT166"/>
    <mergeCell ref="F167:M167"/>
    <mergeCell ref="N167:U167"/>
    <mergeCell ref="V167:AC167"/>
    <mergeCell ref="AD167:AK167"/>
    <mergeCell ref="AL167:AS167"/>
    <mergeCell ref="AT167:BB167"/>
    <mergeCell ref="BC167:BJ167"/>
    <mergeCell ref="BK167:BT167"/>
    <mergeCell ref="F168:M168"/>
    <mergeCell ref="N168:U168"/>
    <mergeCell ref="V168:AC168"/>
    <mergeCell ref="AD168:AK168"/>
    <mergeCell ref="AL168:AS168"/>
    <mergeCell ref="AT168:BB168"/>
    <mergeCell ref="BC168:BJ168"/>
    <mergeCell ref="BK168:BT168"/>
    <mergeCell ref="F169:M169"/>
    <mergeCell ref="N169:U169"/>
    <mergeCell ref="V169:AC169"/>
    <mergeCell ref="AD169:AK169"/>
    <mergeCell ref="AL169:AS169"/>
    <mergeCell ref="AT169:BB169"/>
    <mergeCell ref="BC169:BJ169"/>
    <mergeCell ref="BK169:BT169"/>
    <mergeCell ref="F170:M170"/>
    <mergeCell ref="N170:U170"/>
    <mergeCell ref="V170:AC170"/>
    <mergeCell ref="AD170:AK170"/>
    <mergeCell ref="AL170:AS170"/>
    <mergeCell ref="AT170:BB170"/>
    <mergeCell ref="BC170:BJ170"/>
    <mergeCell ref="BK170:BT170"/>
    <mergeCell ref="F171:M171"/>
    <mergeCell ref="N171:U171"/>
    <mergeCell ref="V171:AC171"/>
    <mergeCell ref="AD171:AK171"/>
    <mergeCell ref="AL171:AS171"/>
    <mergeCell ref="AT171:BB171"/>
    <mergeCell ref="BC171:BJ171"/>
    <mergeCell ref="BK171:BT171"/>
    <mergeCell ref="F172:M172"/>
    <mergeCell ref="N172:U172"/>
    <mergeCell ref="V172:AC172"/>
    <mergeCell ref="AD172:AK172"/>
    <mergeCell ref="AL172:AS172"/>
    <mergeCell ref="AT172:BB172"/>
    <mergeCell ref="BC172:BJ172"/>
    <mergeCell ref="BK172:BT172"/>
    <mergeCell ref="F173:M173"/>
    <mergeCell ref="N173:U173"/>
    <mergeCell ref="V173:AC173"/>
    <mergeCell ref="AD173:AK173"/>
    <mergeCell ref="AL173:AS173"/>
    <mergeCell ref="AT173:BB173"/>
    <mergeCell ref="BC173:BJ173"/>
    <mergeCell ref="BK173:BT173"/>
    <mergeCell ref="F174:M174"/>
    <mergeCell ref="N174:U174"/>
    <mergeCell ref="V174:AC174"/>
    <mergeCell ref="AD174:AK174"/>
    <mergeCell ref="AL174:AS174"/>
    <mergeCell ref="AT174:BB174"/>
    <mergeCell ref="BC174:BJ174"/>
    <mergeCell ref="BK174:BT174"/>
    <mergeCell ref="F175:M175"/>
    <mergeCell ref="N175:U175"/>
    <mergeCell ref="V175:AC175"/>
    <mergeCell ref="AD175:AK175"/>
    <mergeCell ref="AL175:AS175"/>
    <mergeCell ref="AT175:BB175"/>
    <mergeCell ref="BC175:BJ175"/>
    <mergeCell ref="BK175:BT175"/>
    <mergeCell ref="F176:M176"/>
    <mergeCell ref="N176:U176"/>
    <mergeCell ref="V176:AC176"/>
    <mergeCell ref="AD176:AK176"/>
    <mergeCell ref="AL176:AS176"/>
    <mergeCell ref="AT176:BB176"/>
    <mergeCell ref="BC176:BJ176"/>
    <mergeCell ref="BK176:BT176"/>
    <mergeCell ref="F177:M177"/>
    <mergeCell ref="N177:U177"/>
    <mergeCell ref="V177:AC177"/>
    <mergeCell ref="AD177:AK177"/>
    <mergeCell ref="AL177:AS177"/>
    <mergeCell ref="AT177:BB177"/>
    <mergeCell ref="BC177:BJ177"/>
    <mergeCell ref="BK177:BT177"/>
    <mergeCell ref="F178:M178"/>
    <mergeCell ref="N178:U178"/>
    <mergeCell ref="V178:AC178"/>
    <mergeCell ref="AD178:AK178"/>
    <mergeCell ref="AL178:AS178"/>
    <mergeCell ref="AT178:BB178"/>
    <mergeCell ref="BC178:BJ178"/>
    <mergeCell ref="BK178:BT178"/>
    <mergeCell ref="F179:M179"/>
    <mergeCell ref="N179:U179"/>
    <mergeCell ref="V179:AC179"/>
    <mergeCell ref="AD179:AK179"/>
    <mergeCell ref="AL179:AS179"/>
    <mergeCell ref="AT179:BB179"/>
    <mergeCell ref="BC179:BJ179"/>
    <mergeCell ref="BK179:BT179"/>
    <mergeCell ref="F180:M180"/>
    <mergeCell ref="N180:U180"/>
    <mergeCell ref="V180:AC180"/>
    <mergeCell ref="AD180:AK180"/>
    <mergeCell ref="AL180:AS180"/>
    <mergeCell ref="AT180:BB180"/>
    <mergeCell ref="BC180:BJ180"/>
    <mergeCell ref="BK180:BT180"/>
    <mergeCell ref="F181:M181"/>
    <mergeCell ref="N181:U181"/>
    <mergeCell ref="V181:AC181"/>
    <mergeCell ref="AD181:AK181"/>
    <mergeCell ref="AL181:AS181"/>
    <mergeCell ref="AT181:BB181"/>
    <mergeCell ref="BC181:BJ181"/>
    <mergeCell ref="BK181:BT181"/>
    <mergeCell ref="F182:M182"/>
    <mergeCell ref="N182:U182"/>
    <mergeCell ref="V182:AC182"/>
    <mergeCell ref="AD182:AK182"/>
    <mergeCell ref="AL182:AS182"/>
    <mergeCell ref="AT182:BB182"/>
    <mergeCell ref="BC182:BJ182"/>
    <mergeCell ref="BK182:BT182"/>
    <mergeCell ref="F183:M183"/>
    <mergeCell ref="N183:U183"/>
    <mergeCell ref="V183:AC183"/>
    <mergeCell ref="AD183:AK183"/>
    <mergeCell ref="AL183:AS183"/>
    <mergeCell ref="AT183:BB183"/>
    <mergeCell ref="BC183:BJ183"/>
    <mergeCell ref="BK183:BT183"/>
    <mergeCell ref="F184:M184"/>
    <mergeCell ref="N184:U184"/>
    <mergeCell ref="V184:AC184"/>
    <mergeCell ref="AD184:AK184"/>
    <mergeCell ref="AL184:AS184"/>
    <mergeCell ref="AT184:BB184"/>
    <mergeCell ref="BC184:BJ184"/>
    <mergeCell ref="BK184:BT184"/>
    <mergeCell ref="F185:M185"/>
    <mergeCell ref="N185:U185"/>
    <mergeCell ref="V185:AC185"/>
    <mergeCell ref="AD185:AK185"/>
    <mergeCell ref="AL185:AS185"/>
    <mergeCell ref="AT185:BB185"/>
    <mergeCell ref="BC185:BJ185"/>
    <mergeCell ref="BK185:BT185"/>
    <mergeCell ref="F186:M186"/>
    <mergeCell ref="N186:U186"/>
    <mergeCell ref="V186:AC186"/>
    <mergeCell ref="AD186:AK186"/>
    <mergeCell ref="AL186:AS186"/>
    <mergeCell ref="AT186:BB186"/>
    <mergeCell ref="BC186:BJ186"/>
    <mergeCell ref="BK186:BT186"/>
    <mergeCell ref="F187:M187"/>
    <mergeCell ref="N187:U187"/>
    <mergeCell ref="V187:AC187"/>
    <mergeCell ref="AD187:AK187"/>
    <mergeCell ref="AL187:AS187"/>
    <mergeCell ref="AT187:BB187"/>
    <mergeCell ref="BC187:BJ187"/>
    <mergeCell ref="BK187:BT187"/>
    <mergeCell ref="F188:M188"/>
    <mergeCell ref="N188:U188"/>
    <mergeCell ref="V188:AC188"/>
    <mergeCell ref="AD188:AK188"/>
    <mergeCell ref="AL188:AS188"/>
    <mergeCell ref="AT188:BB188"/>
    <mergeCell ref="BC188:BJ188"/>
    <mergeCell ref="BK188:BT188"/>
    <mergeCell ref="F189:M189"/>
    <mergeCell ref="N189:U189"/>
    <mergeCell ref="V189:AC189"/>
    <mergeCell ref="AD189:AK189"/>
    <mergeCell ref="AL189:AS189"/>
    <mergeCell ref="AT189:BB189"/>
    <mergeCell ref="BC189:BJ189"/>
    <mergeCell ref="BK189:BT189"/>
    <mergeCell ref="F190:M190"/>
    <mergeCell ref="N190:U190"/>
    <mergeCell ref="V190:AC190"/>
    <mergeCell ref="AD190:AK190"/>
    <mergeCell ref="AL190:AS190"/>
    <mergeCell ref="AT190:BB190"/>
    <mergeCell ref="BC190:BJ190"/>
    <mergeCell ref="BK190:BT190"/>
    <mergeCell ref="F191:M191"/>
    <mergeCell ref="N191:U191"/>
    <mergeCell ref="V191:AC191"/>
    <mergeCell ref="AD191:AK191"/>
    <mergeCell ref="AL191:AS191"/>
    <mergeCell ref="AT191:BB191"/>
    <mergeCell ref="BC191:BJ191"/>
    <mergeCell ref="BK191:BT191"/>
    <mergeCell ref="F192:M192"/>
    <mergeCell ref="N192:U192"/>
    <mergeCell ref="V192:AC192"/>
    <mergeCell ref="AD192:AK192"/>
    <mergeCell ref="AL192:AS192"/>
    <mergeCell ref="AT192:BB192"/>
    <mergeCell ref="BC192:BJ192"/>
    <mergeCell ref="BK192:BT192"/>
    <mergeCell ref="F193:M193"/>
    <mergeCell ref="N193:U193"/>
    <mergeCell ref="V193:AC193"/>
    <mergeCell ref="AD193:AK193"/>
    <mergeCell ref="AL193:AS193"/>
    <mergeCell ref="AT193:BB193"/>
    <mergeCell ref="BC193:BJ193"/>
    <mergeCell ref="BK193:BT193"/>
    <mergeCell ref="F194:M194"/>
    <mergeCell ref="N194:U194"/>
    <mergeCell ref="V194:AC194"/>
    <mergeCell ref="AD194:AK194"/>
    <mergeCell ref="AL194:AS194"/>
    <mergeCell ref="AT194:BB194"/>
    <mergeCell ref="BC194:BJ194"/>
    <mergeCell ref="BK194:BT194"/>
    <mergeCell ref="F195:M195"/>
    <mergeCell ref="N195:U195"/>
    <mergeCell ref="V195:AC195"/>
    <mergeCell ref="AD195:AK195"/>
    <mergeCell ref="AL195:AS195"/>
    <mergeCell ref="AT195:BB195"/>
    <mergeCell ref="BC195:BJ195"/>
    <mergeCell ref="BK195:BT195"/>
    <mergeCell ref="F196:M196"/>
    <mergeCell ref="N196:U196"/>
    <mergeCell ref="V196:AC196"/>
    <mergeCell ref="AD196:AK196"/>
    <mergeCell ref="AL196:AS196"/>
    <mergeCell ref="AT196:BB196"/>
    <mergeCell ref="BC196:BJ196"/>
    <mergeCell ref="BK196:BT196"/>
    <mergeCell ref="F197:M197"/>
    <mergeCell ref="N197:U197"/>
    <mergeCell ref="V197:AC197"/>
    <mergeCell ref="AD197:AK197"/>
    <mergeCell ref="AL197:AS197"/>
    <mergeCell ref="AT197:BB197"/>
    <mergeCell ref="BC197:BJ197"/>
    <mergeCell ref="BK197:BT197"/>
    <mergeCell ref="F198:M198"/>
    <mergeCell ref="N198:U198"/>
    <mergeCell ref="V198:AC198"/>
    <mergeCell ref="AD198:AK198"/>
    <mergeCell ref="AL198:AS198"/>
    <mergeCell ref="AT198:BB198"/>
    <mergeCell ref="BC198:BJ198"/>
    <mergeCell ref="BK198:BT198"/>
    <mergeCell ref="F199:M199"/>
    <mergeCell ref="N199:U199"/>
    <mergeCell ref="V199:AC199"/>
    <mergeCell ref="AD199:AK199"/>
    <mergeCell ref="AL199:AS199"/>
    <mergeCell ref="AT199:BB199"/>
    <mergeCell ref="BC199:BJ199"/>
    <mergeCell ref="BK199:BT199"/>
    <mergeCell ref="F200:M200"/>
    <mergeCell ref="N200:U200"/>
    <mergeCell ref="V200:AC200"/>
    <mergeCell ref="AD200:AK200"/>
    <mergeCell ref="AL200:AS200"/>
    <mergeCell ref="AT200:BB200"/>
    <mergeCell ref="BC200:BJ200"/>
    <mergeCell ref="BK200:BT200"/>
    <mergeCell ref="F201:M201"/>
    <mergeCell ref="N201:U201"/>
    <mergeCell ref="V201:AC201"/>
    <mergeCell ref="AD201:AK201"/>
    <mergeCell ref="AL201:AS201"/>
    <mergeCell ref="AT201:BB201"/>
    <mergeCell ref="BC201:BJ201"/>
    <mergeCell ref="BK201:BT201"/>
    <mergeCell ref="F202:M202"/>
    <mergeCell ref="N202:U202"/>
    <mergeCell ref="V202:AC202"/>
    <mergeCell ref="AD202:AK202"/>
    <mergeCell ref="AL202:AS202"/>
    <mergeCell ref="AT202:BB202"/>
    <mergeCell ref="BC202:BJ202"/>
    <mergeCell ref="BK202:BT202"/>
    <mergeCell ref="F203:M203"/>
    <mergeCell ref="N203:U203"/>
    <mergeCell ref="V203:AC203"/>
    <mergeCell ref="AD203:AK203"/>
    <mergeCell ref="AL203:AS203"/>
    <mergeCell ref="AT203:BB203"/>
    <mergeCell ref="BC203:BJ203"/>
    <mergeCell ref="BK203:BT203"/>
    <mergeCell ref="F204:M204"/>
    <mergeCell ref="N204:U204"/>
    <mergeCell ref="V204:AC204"/>
    <mergeCell ref="AD204:AK204"/>
    <mergeCell ref="AL204:AS204"/>
    <mergeCell ref="AT204:BB204"/>
    <mergeCell ref="BC204:BJ204"/>
    <mergeCell ref="BK204:BT204"/>
    <mergeCell ref="F205:M205"/>
    <mergeCell ref="N205:U205"/>
    <mergeCell ref="V205:AC205"/>
    <mergeCell ref="AD205:AK205"/>
    <mergeCell ref="AL205:AS205"/>
    <mergeCell ref="AT205:BB205"/>
    <mergeCell ref="BC205:BJ205"/>
    <mergeCell ref="BK205:BT205"/>
    <mergeCell ref="F206:M206"/>
    <mergeCell ref="N206:U206"/>
    <mergeCell ref="V206:AC206"/>
    <mergeCell ref="AD206:AK206"/>
    <mergeCell ref="AL206:AS206"/>
    <mergeCell ref="AT206:BB206"/>
    <mergeCell ref="BC206:BJ206"/>
    <mergeCell ref="BK206:BT206"/>
    <mergeCell ref="F207:M207"/>
    <mergeCell ref="N207:U207"/>
    <mergeCell ref="V207:AC207"/>
    <mergeCell ref="AD207:AK207"/>
    <mergeCell ref="AL207:AS207"/>
    <mergeCell ref="AT207:BB207"/>
    <mergeCell ref="BC207:BJ207"/>
    <mergeCell ref="BK207:BT207"/>
    <mergeCell ref="F208:M208"/>
    <mergeCell ref="N208:U208"/>
    <mergeCell ref="V208:AC208"/>
    <mergeCell ref="AD208:AK208"/>
    <mergeCell ref="AL208:AS208"/>
    <mergeCell ref="AT208:BB208"/>
    <mergeCell ref="BC208:BJ208"/>
    <mergeCell ref="BK208:BT208"/>
    <mergeCell ref="F209:M209"/>
    <mergeCell ref="N209:U209"/>
    <mergeCell ref="V209:AC209"/>
    <mergeCell ref="AD209:AK209"/>
    <mergeCell ref="AL209:AS209"/>
    <mergeCell ref="AT209:BB209"/>
    <mergeCell ref="BC209:BJ209"/>
    <mergeCell ref="BK209:BT209"/>
    <mergeCell ref="F210:M210"/>
    <mergeCell ref="N210:U210"/>
    <mergeCell ref="V210:AC210"/>
    <mergeCell ref="AD210:AK210"/>
    <mergeCell ref="AL210:AS210"/>
    <mergeCell ref="AT210:BB210"/>
    <mergeCell ref="BC210:BJ210"/>
    <mergeCell ref="BK210:BT210"/>
    <mergeCell ref="F211:M211"/>
    <mergeCell ref="N211:U211"/>
    <mergeCell ref="V211:AC211"/>
    <mergeCell ref="AD211:AK211"/>
    <mergeCell ref="AL211:AS211"/>
    <mergeCell ref="AT211:BB211"/>
    <mergeCell ref="BC211:BJ211"/>
    <mergeCell ref="BK211:BT211"/>
    <mergeCell ref="F212:M212"/>
    <mergeCell ref="N212:U212"/>
    <mergeCell ref="V212:AC212"/>
    <mergeCell ref="AD212:AK212"/>
    <mergeCell ref="AL212:AS212"/>
    <mergeCell ref="AT212:BB212"/>
    <mergeCell ref="BC212:BJ212"/>
    <mergeCell ref="BK212:BT212"/>
    <mergeCell ref="F213:M213"/>
    <mergeCell ref="N213:U213"/>
    <mergeCell ref="V213:AC213"/>
    <mergeCell ref="AD213:AK213"/>
    <mergeCell ref="AL213:AS213"/>
    <mergeCell ref="AT213:BB213"/>
    <mergeCell ref="BC213:BJ213"/>
    <mergeCell ref="BK213:BT213"/>
    <mergeCell ref="F214:M214"/>
    <mergeCell ref="N214:U214"/>
    <mergeCell ref="V214:AC214"/>
    <mergeCell ref="AD214:AK214"/>
    <mergeCell ref="AL214:AS214"/>
    <mergeCell ref="AT214:BB214"/>
    <mergeCell ref="BC214:BJ214"/>
    <mergeCell ref="BK214:BT214"/>
    <mergeCell ref="F215:M215"/>
    <mergeCell ref="N215:U215"/>
    <mergeCell ref="V215:AC215"/>
    <mergeCell ref="AD215:AK215"/>
    <mergeCell ref="AL215:AS215"/>
    <mergeCell ref="AT215:BB215"/>
    <mergeCell ref="BC215:BJ215"/>
    <mergeCell ref="BK215:BT215"/>
    <mergeCell ref="F216:M216"/>
    <mergeCell ref="N216:U216"/>
    <mergeCell ref="V216:AC216"/>
    <mergeCell ref="AD216:AK216"/>
    <mergeCell ref="AL216:AS216"/>
    <mergeCell ref="AT216:BB216"/>
    <mergeCell ref="BC216:BJ216"/>
    <mergeCell ref="BK216:BT216"/>
    <mergeCell ref="F217:M217"/>
    <mergeCell ref="N217:U217"/>
    <mergeCell ref="V217:AC217"/>
    <mergeCell ref="AD217:AK217"/>
    <mergeCell ref="AL217:AS217"/>
    <mergeCell ref="AT217:BB217"/>
    <mergeCell ref="BC217:BJ217"/>
    <mergeCell ref="BK217:BT217"/>
    <mergeCell ref="F218:M218"/>
    <mergeCell ref="N218:U218"/>
    <mergeCell ref="V218:AC218"/>
    <mergeCell ref="AD218:AK218"/>
    <mergeCell ref="AL218:AS218"/>
    <mergeCell ref="AT218:BB218"/>
    <mergeCell ref="BC218:BJ218"/>
    <mergeCell ref="BK218:BT218"/>
    <mergeCell ref="F219:M219"/>
    <mergeCell ref="N219:U219"/>
    <mergeCell ref="V219:AC219"/>
    <mergeCell ref="AD219:AK219"/>
    <mergeCell ref="AL219:AS219"/>
    <mergeCell ref="AT219:BB219"/>
    <mergeCell ref="BC219:BJ219"/>
    <mergeCell ref="BK219:BT219"/>
    <mergeCell ref="F220:M220"/>
    <mergeCell ref="N220:U220"/>
    <mergeCell ref="V220:AC220"/>
    <mergeCell ref="AD220:AK220"/>
    <mergeCell ref="AL220:AS220"/>
    <mergeCell ref="AT220:BB220"/>
    <mergeCell ref="BC220:BJ220"/>
    <mergeCell ref="BK220:BT220"/>
    <mergeCell ref="F221:M221"/>
    <mergeCell ref="N221:U221"/>
    <mergeCell ref="V221:AC221"/>
    <mergeCell ref="AD221:AK221"/>
    <mergeCell ref="AL221:AS221"/>
    <mergeCell ref="AT221:BB221"/>
    <mergeCell ref="BC221:BJ221"/>
    <mergeCell ref="BK221:BT221"/>
    <mergeCell ref="F222:M222"/>
    <mergeCell ref="N222:U222"/>
    <mergeCell ref="V222:AC222"/>
    <mergeCell ref="AD222:AK222"/>
    <mergeCell ref="AL222:AS222"/>
    <mergeCell ref="AT222:BB222"/>
    <mergeCell ref="BC222:BJ222"/>
    <mergeCell ref="BK222:BT222"/>
    <mergeCell ref="F223:M223"/>
    <mergeCell ref="N223:U223"/>
    <mergeCell ref="V223:AC223"/>
    <mergeCell ref="AD223:AK223"/>
    <mergeCell ref="AL223:AS223"/>
    <mergeCell ref="AT223:BB223"/>
    <mergeCell ref="BC223:BJ223"/>
    <mergeCell ref="BK223:BT223"/>
    <mergeCell ref="F224:M224"/>
    <mergeCell ref="N224:U224"/>
    <mergeCell ref="V224:AC224"/>
    <mergeCell ref="AD224:AK224"/>
    <mergeCell ref="AL224:AS224"/>
    <mergeCell ref="AT224:BB224"/>
    <mergeCell ref="BC224:BJ224"/>
    <mergeCell ref="BK224:BT224"/>
    <mergeCell ref="F225:M225"/>
    <mergeCell ref="N225:U225"/>
    <mergeCell ref="V225:AC225"/>
    <mergeCell ref="AD225:AK225"/>
    <mergeCell ref="AL225:AS225"/>
    <mergeCell ref="AT225:BB225"/>
    <mergeCell ref="BC225:BJ225"/>
    <mergeCell ref="BK225:BT225"/>
    <mergeCell ref="F226:M226"/>
    <mergeCell ref="N226:U226"/>
    <mergeCell ref="V226:AC226"/>
    <mergeCell ref="AD226:AK226"/>
    <mergeCell ref="AL226:AS226"/>
    <mergeCell ref="AT226:BB226"/>
    <mergeCell ref="BC226:BJ226"/>
    <mergeCell ref="BK226:BT226"/>
    <mergeCell ref="F227:M227"/>
    <mergeCell ref="N227:U227"/>
    <mergeCell ref="V227:AC227"/>
    <mergeCell ref="AD227:AK227"/>
    <mergeCell ref="AL227:AS227"/>
    <mergeCell ref="AT227:BB227"/>
    <mergeCell ref="BC227:BJ227"/>
    <mergeCell ref="BK227:BT227"/>
    <mergeCell ref="F228:M228"/>
    <mergeCell ref="N228:U228"/>
    <mergeCell ref="V228:AC228"/>
    <mergeCell ref="AD228:AK228"/>
    <mergeCell ref="AL228:AS228"/>
    <mergeCell ref="AT228:BB228"/>
    <mergeCell ref="BC228:BJ228"/>
    <mergeCell ref="BK228:BT228"/>
    <mergeCell ref="F229:M229"/>
    <mergeCell ref="N229:U229"/>
    <mergeCell ref="V229:AC229"/>
    <mergeCell ref="AD229:AK229"/>
    <mergeCell ref="AL229:AS229"/>
    <mergeCell ref="AT229:BB229"/>
    <mergeCell ref="BC229:BJ229"/>
    <mergeCell ref="BK229:BT229"/>
    <mergeCell ref="F230:M230"/>
    <mergeCell ref="N230:U230"/>
    <mergeCell ref="V230:AC230"/>
    <mergeCell ref="AD230:AK230"/>
    <mergeCell ref="AL230:AS230"/>
    <mergeCell ref="AT230:BB230"/>
    <mergeCell ref="BC230:BJ230"/>
    <mergeCell ref="BK230:BT230"/>
    <mergeCell ref="F231:M231"/>
    <mergeCell ref="N231:U231"/>
    <mergeCell ref="V231:AC231"/>
    <mergeCell ref="AD231:AK231"/>
    <mergeCell ref="AL231:AS231"/>
    <mergeCell ref="AT231:BB231"/>
    <mergeCell ref="BC231:BJ231"/>
    <mergeCell ref="BK231:BT231"/>
    <mergeCell ref="F232:M232"/>
    <mergeCell ref="N232:U232"/>
    <mergeCell ref="V232:AC232"/>
    <mergeCell ref="AD232:AK232"/>
    <mergeCell ref="AL232:AS232"/>
    <mergeCell ref="AT232:BB232"/>
    <mergeCell ref="BC232:BJ232"/>
    <mergeCell ref="BK232:BT232"/>
    <mergeCell ref="F233:M233"/>
    <mergeCell ref="N233:U233"/>
    <mergeCell ref="V233:AC233"/>
    <mergeCell ref="AD233:AK233"/>
    <mergeCell ref="AL233:AS233"/>
    <mergeCell ref="AT233:BB233"/>
    <mergeCell ref="BC233:BJ233"/>
    <mergeCell ref="BK233:BT233"/>
    <mergeCell ref="F234:M234"/>
    <mergeCell ref="N234:U234"/>
    <mergeCell ref="V234:AC234"/>
    <mergeCell ref="AD234:AK234"/>
    <mergeCell ref="AL234:AS234"/>
    <mergeCell ref="AT234:BB234"/>
    <mergeCell ref="BC234:BJ234"/>
    <mergeCell ref="BK234:BT234"/>
    <mergeCell ref="F235:M235"/>
    <mergeCell ref="N235:U235"/>
    <mergeCell ref="V235:AC235"/>
    <mergeCell ref="AD235:AK235"/>
    <mergeCell ref="AL235:AS235"/>
    <mergeCell ref="AT235:BB235"/>
    <mergeCell ref="BC235:BJ235"/>
    <mergeCell ref="BK235:BT235"/>
    <mergeCell ref="F236:M236"/>
    <mergeCell ref="N236:U236"/>
    <mergeCell ref="V236:AC236"/>
    <mergeCell ref="AD236:AK236"/>
    <mergeCell ref="AL236:AS236"/>
    <mergeCell ref="AT236:BB236"/>
    <mergeCell ref="BC236:BJ236"/>
    <mergeCell ref="BK236:BT236"/>
    <mergeCell ref="F237:M237"/>
    <mergeCell ref="N237:U237"/>
    <mergeCell ref="V237:AC237"/>
    <mergeCell ref="AD237:AK237"/>
    <mergeCell ref="AL237:AS237"/>
    <mergeCell ref="AT237:BB237"/>
    <mergeCell ref="BC237:BJ237"/>
    <mergeCell ref="BK237:BT237"/>
    <mergeCell ref="F238:M238"/>
    <mergeCell ref="N238:U238"/>
    <mergeCell ref="V238:AC238"/>
    <mergeCell ref="AD238:AK238"/>
    <mergeCell ref="AL238:AS238"/>
    <mergeCell ref="AT238:BB238"/>
    <mergeCell ref="BC238:BJ238"/>
    <mergeCell ref="BK238:BT238"/>
    <mergeCell ref="F239:M239"/>
    <mergeCell ref="N239:U239"/>
    <mergeCell ref="V239:AC239"/>
    <mergeCell ref="AD239:AK239"/>
    <mergeCell ref="AL239:AS239"/>
    <mergeCell ref="AT239:BB239"/>
    <mergeCell ref="BC239:BJ239"/>
    <mergeCell ref="BK239:BT239"/>
    <mergeCell ref="F240:M240"/>
    <mergeCell ref="N240:U240"/>
    <mergeCell ref="V240:AC240"/>
    <mergeCell ref="AD240:AK240"/>
    <mergeCell ref="AL240:AS240"/>
    <mergeCell ref="AT240:BB240"/>
    <mergeCell ref="BC240:BJ240"/>
    <mergeCell ref="BK240:BT240"/>
    <mergeCell ref="F241:M241"/>
    <mergeCell ref="N241:U241"/>
    <mergeCell ref="V241:AC241"/>
    <mergeCell ref="AD241:AK241"/>
    <mergeCell ref="AL241:AS241"/>
    <mergeCell ref="AT241:BB241"/>
    <mergeCell ref="BC241:BJ241"/>
    <mergeCell ref="BK241:BT241"/>
    <mergeCell ref="F242:M242"/>
    <mergeCell ref="N242:U242"/>
    <mergeCell ref="V242:AC242"/>
    <mergeCell ref="AD242:AK242"/>
    <mergeCell ref="AL242:AS242"/>
    <mergeCell ref="AT242:BB242"/>
    <mergeCell ref="BC242:BJ242"/>
    <mergeCell ref="BK242:BT242"/>
    <mergeCell ref="F243:M243"/>
    <mergeCell ref="N243:U243"/>
    <mergeCell ref="V243:AC243"/>
    <mergeCell ref="AD243:AK243"/>
    <mergeCell ref="AL243:AS243"/>
    <mergeCell ref="AT243:BB243"/>
    <mergeCell ref="BC243:BJ243"/>
    <mergeCell ref="BK243:BT243"/>
    <mergeCell ref="F244:M244"/>
    <mergeCell ref="N244:U244"/>
    <mergeCell ref="V244:AC244"/>
    <mergeCell ref="AD244:AK244"/>
    <mergeCell ref="AL244:AS244"/>
    <mergeCell ref="AT244:BB244"/>
    <mergeCell ref="BC244:BJ244"/>
    <mergeCell ref="BK244:BT244"/>
    <mergeCell ref="F245:M245"/>
    <mergeCell ref="N245:U245"/>
    <mergeCell ref="V245:AC245"/>
    <mergeCell ref="AD245:AK245"/>
    <mergeCell ref="AL245:AS245"/>
    <mergeCell ref="AT245:BB245"/>
    <mergeCell ref="BC245:BJ245"/>
    <mergeCell ref="BK245:BT245"/>
    <mergeCell ref="F246:M246"/>
    <mergeCell ref="N246:U246"/>
    <mergeCell ref="V246:AC246"/>
    <mergeCell ref="AD246:AK246"/>
    <mergeCell ref="AL246:AS246"/>
    <mergeCell ref="AT246:BB246"/>
    <mergeCell ref="BC246:BJ246"/>
    <mergeCell ref="BK246:BT246"/>
    <mergeCell ref="F247:M247"/>
    <mergeCell ref="N247:U247"/>
    <mergeCell ref="V247:AC247"/>
    <mergeCell ref="AD247:AK247"/>
    <mergeCell ref="AL247:AS247"/>
    <mergeCell ref="AT247:BB247"/>
    <mergeCell ref="BC247:BJ247"/>
    <mergeCell ref="BK247:BT247"/>
    <mergeCell ref="F248:M248"/>
    <mergeCell ref="N248:U248"/>
    <mergeCell ref="V248:AC248"/>
    <mergeCell ref="AD248:AK248"/>
    <mergeCell ref="AL248:AS248"/>
    <mergeCell ref="AT248:BB248"/>
    <mergeCell ref="BC248:BJ248"/>
    <mergeCell ref="BK248:BT248"/>
    <mergeCell ref="F249:M249"/>
    <mergeCell ref="N249:U249"/>
    <mergeCell ref="V249:AC249"/>
    <mergeCell ref="AD249:AK249"/>
    <mergeCell ref="AL249:AS249"/>
    <mergeCell ref="AT249:BB249"/>
    <mergeCell ref="BC249:BJ249"/>
    <mergeCell ref="BK249:BT249"/>
    <mergeCell ref="F250:M250"/>
    <mergeCell ref="N250:U250"/>
    <mergeCell ref="V250:AC250"/>
    <mergeCell ref="AD250:AK250"/>
    <mergeCell ref="AL250:AS250"/>
    <mergeCell ref="AT250:BB250"/>
    <mergeCell ref="BC250:BJ250"/>
    <mergeCell ref="BK250:BT250"/>
    <mergeCell ref="F251:M251"/>
    <mergeCell ref="N251:U251"/>
    <mergeCell ref="V251:AC251"/>
    <mergeCell ref="AD251:AK251"/>
    <mergeCell ref="AL251:AS251"/>
    <mergeCell ref="AT251:BB251"/>
    <mergeCell ref="BC251:BJ251"/>
    <mergeCell ref="BK251:BT251"/>
    <mergeCell ref="F252:M252"/>
    <mergeCell ref="N252:U252"/>
    <mergeCell ref="V252:AC252"/>
    <mergeCell ref="AD252:AK252"/>
    <mergeCell ref="AL252:AS252"/>
    <mergeCell ref="AT252:BB252"/>
    <mergeCell ref="BC252:BJ252"/>
    <mergeCell ref="BK252:BT252"/>
    <mergeCell ref="F253:M253"/>
    <mergeCell ref="N253:U253"/>
    <mergeCell ref="V253:AC253"/>
    <mergeCell ref="AD253:AK253"/>
    <mergeCell ref="AL253:AS253"/>
    <mergeCell ref="AT253:BB253"/>
    <mergeCell ref="BC253:BJ253"/>
    <mergeCell ref="BK253:BT253"/>
    <mergeCell ref="F254:M254"/>
    <mergeCell ref="N254:U254"/>
    <mergeCell ref="V254:AC254"/>
    <mergeCell ref="AD254:AK254"/>
    <mergeCell ref="AL254:AS254"/>
    <mergeCell ref="AT254:BB254"/>
    <mergeCell ref="BC254:BJ254"/>
    <mergeCell ref="BK254:BT254"/>
    <mergeCell ref="F255:M255"/>
    <mergeCell ref="N255:U255"/>
    <mergeCell ref="V255:AC255"/>
    <mergeCell ref="AD255:AK255"/>
    <mergeCell ref="AL255:AS255"/>
    <mergeCell ref="AT255:BB255"/>
    <mergeCell ref="BC255:BJ255"/>
    <mergeCell ref="BK255:BT255"/>
    <mergeCell ref="F256:M256"/>
    <mergeCell ref="N256:U256"/>
    <mergeCell ref="V256:AC256"/>
    <mergeCell ref="AD256:AK256"/>
    <mergeCell ref="AL256:AS256"/>
    <mergeCell ref="AT256:BB256"/>
    <mergeCell ref="BC256:BJ256"/>
    <mergeCell ref="BK256:BT256"/>
    <mergeCell ref="F257:M257"/>
    <mergeCell ref="N257:U257"/>
    <mergeCell ref="V257:AC257"/>
    <mergeCell ref="AD257:AK257"/>
    <mergeCell ref="AL257:AS257"/>
    <mergeCell ref="AT257:BB257"/>
    <mergeCell ref="BC257:BJ257"/>
    <mergeCell ref="BK257:BT257"/>
    <mergeCell ref="F258:M258"/>
    <mergeCell ref="N258:U258"/>
    <mergeCell ref="V258:AC258"/>
    <mergeCell ref="AD258:AK258"/>
    <mergeCell ref="AL258:AS258"/>
    <mergeCell ref="AT258:BB258"/>
    <mergeCell ref="BC258:BJ258"/>
    <mergeCell ref="BK258:BT258"/>
    <mergeCell ref="F259:M259"/>
    <mergeCell ref="N259:U259"/>
    <mergeCell ref="V259:AC259"/>
    <mergeCell ref="AD259:AK259"/>
    <mergeCell ref="AL259:AS259"/>
    <mergeCell ref="AT259:BB259"/>
    <mergeCell ref="BC259:BJ259"/>
    <mergeCell ref="BK259:BT259"/>
    <mergeCell ref="F260:M260"/>
    <mergeCell ref="N260:U260"/>
    <mergeCell ref="V260:AC260"/>
    <mergeCell ref="AD260:AK260"/>
    <mergeCell ref="AL260:AS260"/>
    <mergeCell ref="AT260:BB260"/>
    <mergeCell ref="BC260:BJ260"/>
    <mergeCell ref="BK260:BT260"/>
    <mergeCell ref="F261:M261"/>
    <mergeCell ref="N261:U261"/>
    <mergeCell ref="V261:AC261"/>
    <mergeCell ref="AD261:AK261"/>
    <mergeCell ref="AL261:AS261"/>
    <mergeCell ref="AT261:BB261"/>
    <mergeCell ref="BC261:BJ261"/>
    <mergeCell ref="BK261:BT261"/>
    <mergeCell ref="F262:M262"/>
    <mergeCell ref="N262:U262"/>
    <mergeCell ref="V262:AC262"/>
    <mergeCell ref="AD262:AK262"/>
    <mergeCell ref="AL262:AS262"/>
    <mergeCell ref="AT262:BB262"/>
    <mergeCell ref="BC262:BJ262"/>
    <mergeCell ref="BK262:BT262"/>
    <mergeCell ref="F263:M263"/>
    <mergeCell ref="N263:U263"/>
    <mergeCell ref="V263:AC263"/>
    <mergeCell ref="AD263:AK263"/>
    <mergeCell ref="AL263:AS263"/>
    <mergeCell ref="AT263:BB263"/>
    <mergeCell ref="BC263:BJ263"/>
    <mergeCell ref="BK263:BT263"/>
    <mergeCell ref="F264:M264"/>
    <mergeCell ref="N264:U264"/>
    <mergeCell ref="V264:AC264"/>
    <mergeCell ref="AD264:AK264"/>
    <mergeCell ref="AL264:AS264"/>
    <mergeCell ref="AT264:BB264"/>
    <mergeCell ref="BC264:BJ264"/>
    <mergeCell ref="BK264:BT264"/>
    <mergeCell ref="F265:M265"/>
    <mergeCell ref="N265:U265"/>
    <mergeCell ref="V265:AC265"/>
    <mergeCell ref="AD265:AK265"/>
    <mergeCell ref="AL265:AS265"/>
    <mergeCell ref="AT265:BB265"/>
    <mergeCell ref="BC265:BJ265"/>
    <mergeCell ref="BK265:BT265"/>
    <mergeCell ref="F266:M266"/>
    <mergeCell ref="N266:U266"/>
    <mergeCell ref="V266:AC266"/>
    <mergeCell ref="AD266:AK266"/>
    <mergeCell ref="AL266:AS266"/>
    <mergeCell ref="AT266:BB266"/>
    <mergeCell ref="BC266:BJ266"/>
    <mergeCell ref="BK266:BT266"/>
    <mergeCell ref="F267:M267"/>
    <mergeCell ref="N267:U267"/>
    <mergeCell ref="V267:AC267"/>
    <mergeCell ref="AD267:AK267"/>
    <mergeCell ref="AL267:AS267"/>
    <mergeCell ref="AT267:BB267"/>
    <mergeCell ref="BC267:BJ267"/>
    <mergeCell ref="BK267:BT267"/>
    <mergeCell ref="F268:M268"/>
    <mergeCell ref="N268:U268"/>
    <mergeCell ref="V268:AC268"/>
    <mergeCell ref="AD268:AK268"/>
    <mergeCell ref="AL268:AS268"/>
    <mergeCell ref="AT268:BB268"/>
    <mergeCell ref="BC268:BJ268"/>
    <mergeCell ref="BK268:BT268"/>
    <mergeCell ref="F269:M269"/>
    <mergeCell ref="N269:U269"/>
    <mergeCell ref="V269:AC269"/>
    <mergeCell ref="AD269:AK269"/>
    <mergeCell ref="AL269:AS269"/>
    <mergeCell ref="AT269:BB269"/>
    <mergeCell ref="BC269:BJ269"/>
    <mergeCell ref="BK269:BT269"/>
    <mergeCell ref="F270:M270"/>
    <mergeCell ref="N270:U270"/>
    <mergeCell ref="V270:AC270"/>
    <mergeCell ref="AD270:AK270"/>
    <mergeCell ref="AL270:AS270"/>
    <mergeCell ref="AT270:BB270"/>
    <mergeCell ref="BC270:BJ270"/>
    <mergeCell ref="BK270:BT270"/>
    <mergeCell ref="F271:M271"/>
    <mergeCell ref="N271:U271"/>
    <mergeCell ref="V271:AC271"/>
    <mergeCell ref="AD271:AK271"/>
    <mergeCell ref="AL271:AS271"/>
    <mergeCell ref="AT271:BB271"/>
    <mergeCell ref="BC271:BJ271"/>
    <mergeCell ref="BK271:BT271"/>
    <mergeCell ref="F272:M272"/>
    <mergeCell ref="N272:U272"/>
    <mergeCell ref="V272:AC272"/>
    <mergeCell ref="AD272:AK272"/>
    <mergeCell ref="AL272:AS272"/>
    <mergeCell ref="AT272:BB272"/>
    <mergeCell ref="BC272:BJ272"/>
    <mergeCell ref="BK272:BT272"/>
    <mergeCell ref="F273:M273"/>
    <mergeCell ref="N273:U273"/>
    <mergeCell ref="V273:AC273"/>
    <mergeCell ref="AD273:AK273"/>
    <mergeCell ref="AL273:AS273"/>
    <mergeCell ref="AT273:BB273"/>
    <mergeCell ref="BC273:BJ273"/>
    <mergeCell ref="BK273:BT273"/>
    <mergeCell ref="F274:M274"/>
    <mergeCell ref="N274:U274"/>
    <mergeCell ref="V274:AC274"/>
    <mergeCell ref="AD274:AK274"/>
    <mergeCell ref="AL274:AS274"/>
    <mergeCell ref="AT274:BB274"/>
    <mergeCell ref="BC274:BJ274"/>
    <mergeCell ref="BK274:BT274"/>
    <mergeCell ref="F275:M275"/>
    <mergeCell ref="N275:U275"/>
    <mergeCell ref="V275:AC275"/>
    <mergeCell ref="AD275:AK275"/>
    <mergeCell ref="AL275:AS275"/>
    <mergeCell ref="AT275:BB275"/>
    <mergeCell ref="BC275:BJ275"/>
    <mergeCell ref="BK275:BT275"/>
    <mergeCell ref="F276:M276"/>
    <mergeCell ref="N276:U276"/>
    <mergeCell ref="V276:AC276"/>
    <mergeCell ref="AD276:AK276"/>
    <mergeCell ref="AL276:AS276"/>
    <mergeCell ref="AT276:BB276"/>
    <mergeCell ref="BC276:BJ276"/>
    <mergeCell ref="BK276:BT276"/>
    <mergeCell ref="F277:M277"/>
    <mergeCell ref="N277:U277"/>
    <mergeCell ref="V277:AC277"/>
    <mergeCell ref="AD277:AK277"/>
    <mergeCell ref="AL277:AS277"/>
    <mergeCell ref="AT277:BB277"/>
    <mergeCell ref="BC277:BJ277"/>
    <mergeCell ref="BK277:BT277"/>
    <mergeCell ref="F278:M278"/>
    <mergeCell ref="N278:U278"/>
    <mergeCell ref="V278:AC278"/>
    <mergeCell ref="AD278:AK278"/>
    <mergeCell ref="AL278:AS278"/>
    <mergeCell ref="AT278:BB278"/>
    <mergeCell ref="BC278:BJ278"/>
    <mergeCell ref="BK278:BT278"/>
    <mergeCell ref="F279:M279"/>
    <mergeCell ref="N279:U279"/>
    <mergeCell ref="V279:AC279"/>
    <mergeCell ref="AD279:AK279"/>
    <mergeCell ref="AL279:AS279"/>
    <mergeCell ref="AT279:BB279"/>
    <mergeCell ref="BC279:BJ279"/>
    <mergeCell ref="BK279:BT279"/>
    <mergeCell ref="F280:M280"/>
    <mergeCell ref="N280:U280"/>
    <mergeCell ref="V280:AC280"/>
    <mergeCell ref="AD280:AK280"/>
    <mergeCell ref="AL280:AS280"/>
    <mergeCell ref="AT280:BB280"/>
    <mergeCell ref="BC280:BJ280"/>
    <mergeCell ref="BK280:BT280"/>
    <mergeCell ref="F281:M281"/>
    <mergeCell ref="N281:U281"/>
    <mergeCell ref="V281:AC281"/>
    <mergeCell ref="AD281:AK281"/>
    <mergeCell ref="AL281:AS281"/>
    <mergeCell ref="AT281:BB281"/>
    <mergeCell ref="BC281:BJ281"/>
    <mergeCell ref="BK281:BT281"/>
    <mergeCell ref="F282:M282"/>
    <mergeCell ref="N282:U282"/>
    <mergeCell ref="V282:AC282"/>
    <mergeCell ref="AD282:AK282"/>
    <mergeCell ref="AL282:AS282"/>
    <mergeCell ref="AT282:BB282"/>
    <mergeCell ref="BC282:BJ282"/>
    <mergeCell ref="BK282:BT282"/>
    <mergeCell ref="F283:M283"/>
    <mergeCell ref="N283:U283"/>
    <mergeCell ref="V283:AC283"/>
    <mergeCell ref="AD283:AK283"/>
    <mergeCell ref="AL283:AS283"/>
    <mergeCell ref="AT283:BB283"/>
    <mergeCell ref="BC283:BJ283"/>
    <mergeCell ref="BK283:BT283"/>
    <mergeCell ref="F284:M284"/>
    <mergeCell ref="N284:U284"/>
    <mergeCell ref="V284:AC284"/>
    <mergeCell ref="AD284:AK284"/>
    <mergeCell ref="AL284:AS284"/>
    <mergeCell ref="AT284:BB284"/>
    <mergeCell ref="BC284:BJ284"/>
    <mergeCell ref="BK284:BT284"/>
    <mergeCell ref="F285:M285"/>
    <mergeCell ref="N285:U285"/>
    <mergeCell ref="V285:AC285"/>
    <mergeCell ref="AD285:AK285"/>
    <mergeCell ref="AL285:AS285"/>
    <mergeCell ref="AT285:BB285"/>
    <mergeCell ref="BC285:BJ285"/>
    <mergeCell ref="BK285:BT285"/>
    <mergeCell ref="F286:M286"/>
    <mergeCell ref="N286:U286"/>
    <mergeCell ref="V286:AC286"/>
    <mergeCell ref="AD286:AK286"/>
    <mergeCell ref="AL286:AS286"/>
    <mergeCell ref="AT286:BB286"/>
    <mergeCell ref="BC286:BJ286"/>
    <mergeCell ref="BK286:BT286"/>
    <mergeCell ref="F287:M287"/>
    <mergeCell ref="N287:U287"/>
    <mergeCell ref="V287:AC287"/>
    <mergeCell ref="AD287:AK287"/>
    <mergeCell ref="AL287:AS287"/>
    <mergeCell ref="AT287:BB287"/>
    <mergeCell ref="BC287:BJ287"/>
    <mergeCell ref="BK287:BT287"/>
    <mergeCell ref="F288:M288"/>
    <mergeCell ref="N288:U288"/>
    <mergeCell ref="V288:AC288"/>
    <mergeCell ref="AD288:AK288"/>
    <mergeCell ref="AL288:AS288"/>
    <mergeCell ref="AT288:BB288"/>
    <mergeCell ref="BC288:BJ288"/>
    <mergeCell ref="BK288:BT288"/>
    <mergeCell ref="F289:M289"/>
    <mergeCell ref="N289:U289"/>
    <mergeCell ref="V289:AC289"/>
    <mergeCell ref="AD289:AK289"/>
    <mergeCell ref="AL289:AS289"/>
    <mergeCell ref="AT289:BB289"/>
    <mergeCell ref="BC289:BJ289"/>
    <mergeCell ref="BK289:BT289"/>
    <mergeCell ref="F290:M290"/>
    <mergeCell ref="N290:U290"/>
    <mergeCell ref="V290:AC290"/>
    <mergeCell ref="AD290:AK290"/>
    <mergeCell ref="AL290:AS290"/>
    <mergeCell ref="AT290:BB290"/>
    <mergeCell ref="BC290:BJ290"/>
    <mergeCell ref="BK290:BT290"/>
    <mergeCell ref="F291:M291"/>
    <mergeCell ref="N291:U291"/>
    <mergeCell ref="V291:AC291"/>
    <mergeCell ref="AD291:AK291"/>
    <mergeCell ref="AL291:AS291"/>
    <mergeCell ref="AT291:BB291"/>
    <mergeCell ref="BC291:BJ291"/>
    <mergeCell ref="BK291:BT291"/>
    <mergeCell ref="F292:M292"/>
    <mergeCell ref="N292:U292"/>
    <mergeCell ref="V292:AC292"/>
    <mergeCell ref="AD292:AK292"/>
    <mergeCell ref="AL292:AS292"/>
    <mergeCell ref="AT292:BB292"/>
    <mergeCell ref="BC292:BJ292"/>
    <mergeCell ref="BK292:BT292"/>
    <mergeCell ref="F293:M293"/>
    <mergeCell ref="N293:U293"/>
    <mergeCell ref="V293:AC293"/>
    <mergeCell ref="AD293:AK293"/>
    <mergeCell ref="AL293:AS293"/>
    <mergeCell ref="AT293:BB293"/>
    <mergeCell ref="BC293:BJ293"/>
    <mergeCell ref="BK293:BT293"/>
    <mergeCell ref="F294:M294"/>
    <mergeCell ref="N294:U294"/>
    <mergeCell ref="V294:AC294"/>
    <mergeCell ref="AD294:AK294"/>
    <mergeCell ref="AL294:AS294"/>
    <mergeCell ref="AT294:BB294"/>
    <mergeCell ref="BC294:BJ294"/>
    <mergeCell ref="BK294:BT294"/>
    <mergeCell ref="F295:M295"/>
    <mergeCell ref="N295:U295"/>
    <mergeCell ref="V295:AC295"/>
    <mergeCell ref="AD295:AK295"/>
    <mergeCell ref="AL295:AS295"/>
    <mergeCell ref="AT295:BB295"/>
    <mergeCell ref="BC295:BJ295"/>
    <mergeCell ref="BK295:BT295"/>
    <mergeCell ref="F296:M296"/>
    <mergeCell ref="N296:U296"/>
    <mergeCell ref="V296:AC296"/>
    <mergeCell ref="AD296:AK296"/>
    <mergeCell ref="AL296:AS296"/>
    <mergeCell ref="AT296:BB296"/>
    <mergeCell ref="BC296:BJ296"/>
    <mergeCell ref="BK296:BT296"/>
    <mergeCell ref="F297:M297"/>
    <mergeCell ref="N297:U297"/>
    <mergeCell ref="V297:AC297"/>
    <mergeCell ref="AD297:AK297"/>
    <mergeCell ref="AL297:AS297"/>
    <mergeCell ref="AT297:BB297"/>
    <mergeCell ref="BC297:BJ297"/>
    <mergeCell ref="BK297:BT297"/>
    <mergeCell ref="F298:M298"/>
    <mergeCell ref="N298:U298"/>
    <mergeCell ref="V298:AC298"/>
    <mergeCell ref="AD298:AK298"/>
    <mergeCell ref="AL298:AS298"/>
    <mergeCell ref="AT298:BB298"/>
    <mergeCell ref="BC298:BJ298"/>
    <mergeCell ref="BK298:BT298"/>
    <mergeCell ref="F299:M299"/>
    <mergeCell ref="N299:U299"/>
    <mergeCell ref="V299:AC299"/>
    <mergeCell ref="AD299:AK299"/>
    <mergeCell ref="AL299:AS299"/>
    <mergeCell ref="AT299:BB299"/>
    <mergeCell ref="BC299:BJ299"/>
    <mergeCell ref="BK299:BT299"/>
    <mergeCell ref="F300:M300"/>
    <mergeCell ref="N300:U300"/>
    <mergeCell ref="V300:AC300"/>
    <mergeCell ref="AD300:AK300"/>
    <mergeCell ref="AL300:AS300"/>
    <mergeCell ref="AT300:BB300"/>
    <mergeCell ref="BC300:BJ300"/>
    <mergeCell ref="BK300:BT300"/>
    <mergeCell ref="F301:M301"/>
    <mergeCell ref="N301:U301"/>
    <mergeCell ref="V301:AC301"/>
    <mergeCell ref="AD301:AK301"/>
    <mergeCell ref="AL301:AS301"/>
    <mergeCell ref="AT301:BB301"/>
    <mergeCell ref="BC301:BJ301"/>
    <mergeCell ref="BK301:BT301"/>
    <mergeCell ref="F302:M302"/>
    <mergeCell ref="N302:U302"/>
    <mergeCell ref="V302:AC302"/>
    <mergeCell ref="AD302:AK302"/>
    <mergeCell ref="AL302:AS302"/>
    <mergeCell ref="AT302:BB302"/>
    <mergeCell ref="BC302:BJ302"/>
    <mergeCell ref="BK302:BT302"/>
    <mergeCell ref="F303:M303"/>
    <mergeCell ref="N303:U303"/>
    <mergeCell ref="V303:AC303"/>
    <mergeCell ref="AD303:AK303"/>
    <mergeCell ref="AL303:AS303"/>
    <mergeCell ref="AT303:BB303"/>
    <mergeCell ref="BC303:BJ303"/>
    <mergeCell ref="BK303:BT303"/>
    <mergeCell ref="F304:M304"/>
    <mergeCell ref="N304:U304"/>
    <mergeCell ref="V304:AC304"/>
    <mergeCell ref="AD304:AK304"/>
    <mergeCell ref="AL304:AS304"/>
    <mergeCell ref="AT304:BB304"/>
    <mergeCell ref="BC304:BJ304"/>
    <mergeCell ref="BK304:BT304"/>
    <mergeCell ref="F305:M305"/>
    <mergeCell ref="N305:U305"/>
    <mergeCell ref="V305:AC305"/>
    <mergeCell ref="AD305:AK305"/>
    <mergeCell ref="AL305:AS305"/>
    <mergeCell ref="AT305:BB305"/>
    <mergeCell ref="BC305:BJ305"/>
    <mergeCell ref="BK305:BT305"/>
    <mergeCell ref="F306:M306"/>
    <mergeCell ref="N306:U306"/>
    <mergeCell ref="V306:AC306"/>
    <mergeCell ref="AD306:AK306"/>
    <mergeCell ref="AL306:AS306"/>
    <mergeCell ref="AT306:BB306"/>
    <mergeCell ref="BC306:BJ306"/>
    <mergeCell ref="BK306:BT306"/>
    <mergeCell ref="F307:M307"/>
    <mergeCell ref="N307:U307"/>
    <mergeCell ref="V307:AC307"/>
    <mergeCell ref="AD307:AK307"/>
    <mergeCell ref="AL307:AS307"/>
    <mergeCell ref="AT307:BB307"/>
    <mergeCell ref="BC307:BJ307"/>
    <mergeCell ref="BK307:BT307"/>
    <mergeCell ref="F308:M308"/>
    <mergeCell ref="N308:U308"/>
    <mergeCell ref="V308:AC308"/>
    <mergeCell ref="AD308:AK308"/>
    <mergeCell ref="AL308:AS308"/>
    <mergeCell ref="AT308:BB308"/>
    <mergeCell ref="BC308:BJ308"/>
    <mergeCell ref="BK308:BT308"/>
    <mergeCell ref="F309:M309"/>
    <mergeCell ref="N309:U309"/>
    <mergeCell ref="V309:AC309"/>
    <mergeCell ref="AD309:AK309"/>
    <mergeCell ref="AL309:AS309"/>
    <mergeCell ref="AT309:BB309"/>
    <mergeCell ref="BC309:BJ309"/>
    <mergeCell ref="BK309:BT309"/>
    <mergeCell ref="F310:M310"/>
    <mergeCell ref="N310:U310"/>
    <mergeCell ref="V310:AC310"/>
    <mergeCell ref="AD310:AK310"/>
    <mergeCell ref="AL310:AS310"/>
    <mergeCell ref="AT310:BB310"/>
    <mergeCell ref="BC310:BJ310"/>
    <mergeCell ref="BK310:BT310"/>
    <mergeCell ref="F311:M311"/>
    <mergeCell ref="N311:U311"/>
    <mergeCell ref="V311:AC311"/>
    <mergeCell ref="AD311:AK311"/>
    <mergeCell ref="AL311:AS311"/>
    <mergeCell ref="AT311:BB311"/>
    <mergeCell ref="BC311:BJ311"/>
    <mergeCell ref="BK311:BT311"/>
    <mergeCell ref="F312:M312"/>
    <mergeCell ref="N312:U312"/>
    <mergeCell ref="V312:AC312"/>
    <mergeCell ref="AD312:AK312"/>
    <mergeCell ref="AL312:AS312"/>
    <mergeCell ref="AT312:BB312"/>
    <mergeCell ref="BC312:BJ312"/>
    <mergeCell ref="BK312:BT312"/>
    <mergeCell ref="F313:M313"/>
    <mergeCell ref="N313:U313"/>
    <mergeCell ref="V313:AC313"/>
    <mergeCell ref="AD313:AK313"/>
    <mergeCell ref="AL313:AS313"/>
    <mergeCell ref="AT313:BB313"/>
    <mergeCell ref="BC313:BJ313"/>
    <mergeCell ref="BK313:BT313"/>
    <mergeCell ref="F314:M314"/>
    <mergeCell ref="N314:U314"/>
    <mergeCell ref="V314:AC314"/>
    <mergeCell ref="AD314:AK314"/>
    <mergeCell ref="AL314:AS314"/>
    <mergeCell ref="AT314:BB314"/>
    <mergeCell ref="BC314:BJ314"/>
    <mergeCell ref="BK314:BT314"/>
    <mergeCell ref="F315:M315"/>
    <mergeCell ref="N315:U315"/>
    <mergeCell ref="V315:AC315"/>
    <mergeCell ref="AD315:AK315"/>
    <mergeCell ref="AL315:AS315"/>
    <mergeCell ref="AT315:BB315"/>
    <mergeCell ref="BC315:BJ315"/>
    <mergeCell ref="BK315:BT315"/>
    <mergeCell ref="F316:M316"/>
    <mergeCell ref="N316:U316"/>
    <mergeCell ref="V316:AC316"/>
    <mergeCell ref="AD316:AK316"/>
    <mergeCell ref="AL316:AS316"/>
    <mergeCell ref="AT316:BB316"/>
    <mergeCell ref="BC316:BJ316"/>
    <mergeCell ref="BK316:BT316"/>
    <mergeCell ref="F317:M317"/>
    <mergeCell ref="N317:U317"/>
    <mergeCell ref="V317:AC317"/>
    <mergeCell ref="AD317:AK317"/>
    <mergeCell ref="AL317:AS317"/>
    <mergeCell ref="AT317:BB317"/>
    <mergeCell ref="BC317:BJ317"/>
    <mergeCell ref="BK317:BT317"/>
    <mergeCell ref="F318:M318"/>
    <mergeCell ref="N318:U318"/>
    <mergeCell ref="V318:AC318"/>
    <mergeCell ref="AD318:AK318"/>
    <mergeCell ref="AL318:AS318"/>
    <mergeCell ref="AT318:BB318"/>
    <mergeCell ref="BC318:BJ318"/>
    <mergeCell ref="BK318:BT318"/>
    <mergeCell ref="F320:M320"/>
    <mergeCell ref="N320:U320"/>
    <mergeCell ref="V320:AC320"/>
    <mergeCell ref="AD320:AK320"/>
    <mergeCell ref="AL320:AS320"/>
    <mergeCell ref="AT320:BB320"/>
    <mergeCell ref="BC320:BJ320"/>
    <mergeCell ref="BK320:BT320"/>
    <mergeCell ref="F319:M319"/>
    <mergeCell ref="N319:U319"/>
    <mergeCell ref="V319:AC319"/>
    <mergeCell ref="AD319:AK319"/>
    <mergeCell ref="AL319:AS319"/>
    <mergeCell ref="AT319:BB319"/>
    <mergeCell ref="BC319:BJ319"/>
    <mergeCell ref="BK319:BT319"/>
    <mergeCell ref="BC325:BJ325"/>
    <mergeCell ref="BK325:BT325"/>
    <mergeCell ref="F325:M325"/>
    <mergeCell ref="N325:U325"/>
    <mergeCell ref="V325:AC325"/>
    <mergeCell ref="AD325:AK325"/>
    <mergeCell ref="AL325:AS325"/>
    <mergeCell ref="AT325:BB325"/>
    <mergeCell ref="F323:M323"/>
    <mergeCell ref="N323:U323"/>
    <mergeCell ref="V323:AC323"/>
    <mergeCell ref="AD323:AK323"/>
    <mergeCell ref="AL323:AS323"/>
    <mergeCell ref="AT323:BB323"/>
    <mergeCell ref="BC323:BJ323"/>
    <mergeCell ref="BK323:BT323"/>
    <mergeCell ref="F324:M324"/>
    <mergeCell ref="N324:U324"/>
    <mergeCell ref="V324:AC324"/>
    <mergeCell ref="AD324:AK324"/>
    <mergeCell ref="AL324:AS324"/>
    <mergeCell ref="AT324:BB324"/>
    <mergeCell ref="BC324:BJ324"/>
    <mergeCell ref="BK324:BT324"/>
    <mergeCell ref="BC321:BJ321"/>
    <mergeCell ref="BK321:BT321"/>
    <mergeCell ref="F322:M322"/>
    <mergeCell ref="N322:U322"/>
    <mergeCell ref="V322:AC322"/>
    <mergeCell ref="AD322:AK322"/>
    <mergeCell ref="AL322:AS322"/>
    <mergeCell ref="AT322:BB322"/>
    <mergeCell ref="BC322:BJ322"/>
    <mergeCell ref="BK322:BT322"/>
    <mergeCell ref="F321:M321"/>
    <mergeCell ref="N321:U321"/>
    <mergeCell ref="V321:AC321"/>
    <mergeCell ref="AD321:AK321"/>
    <mergeCell ref="AL321:AS321"/>
    <mergeCell ref="AT321:BB321"/>
  </mergeCells>
  <pageMargins left="0.70866141732283472" right="0.70866141732283472" top="0.74803149606299213" bottom="0.74803149606299213" header="0.31496062992125984" footer="0.31496062992125984"/>
  <pageSetup paperSize="5" scale="59" fitToHeight="1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86"/>
  <sheetViews>
    <sheetView showGridLines="0" topLeftCell="A82" workbookViewId="0">
      <selection activeCell="C483" sqref="C483"/>
    </sheetView>
  </sheetViews>
  <sheetFormatPr baseColWidth="10" defaultColWidth="0.28515625" defaultRowHeight="15" customHeight="1" zeroHeight="1" x14ac:dyDescent="0.25"/>
  <cols>
    <col min="1" max="1" width="9.42578125" style="38" customWidth="1"/>
    <col min="2" max="2" width="6.140625" style="38" customWidth="1"/>
    <col min="3" max="3" width="56.42578125" style="38" customWidth="1"/>
    <col min="4" max="4" width="31.42578125" style="33" customWidth="1"/>
    <col min="5" max="5" width="0.28515625" customWidth="1"/>
    <col min="6" max="14" width="0" hidden="1" customWidth="1"/>
    <col min="15" max="254" width="11.42578125" hidden="1" customWidth="1"/>
    <col min="255" max="255" width="0.85546875" customWidth="1"/>
  </cols>
  <sheetData>
    <row r="1" spans="1:5" s="284" customFormat="1" ht="27" customHeight="1" x14ac:dyDescent="0.25">
      <c r="A1" s="621" t="s">
        <v>1740</v>
      </c>
      <c r="B1" s="622"/>
      <c r="C1" s="622"/>
      <c r="D1" s="623"/>
    </row>
    <row r="2" spans="1:5" s="171" customFormat="1" ht="24" customHeight="1" x14ac:dyDescent="0.25">
      <c r="A2" s="618" t="str">
        <f>'Objetivos PMD'!$B$3</f>
        <v>Municipio:  ZAPOTLAN EL GRANDE, JALISCO.</v>
      </c>
      <c r="B2" s="619"/>
      <c r="C2" s="619"/>
      <c r="D2" s="620"/>
    </row>
    <row r="3" spans="1:5" s="171" customFormat="1" ht="6.75" customHeight="1" x14ac:dyDescent="0.25">
      <c r="A3" s="271"/>
      <c r="D3" s="287"/>
    </row>
    <row r="4" spans="1:5" s="273" customFormat="1" ht="15.75" x14ac:dyDescent="0.25">
      <c r="A4" s="614" t="s">
        <v>759</v>
      </c>
      <c r="B4" s="616" t="s">
        <v>760</v>
      </c>
      <c r="C4" s="616" t="s">
        <v>761</v>
      </c>
      <c r="D4" s="288" t="s">
        <v>1301</v>
      </c>
      <c r="E4" s="272"/>
    </row>
    <row r="5" spans="1:5" s="275" customFormat="1" ht="15.75" x14ac:dyDescent="0.25">
      <c r="A5" s="615"/>
      <c r="B5" s="617"/>
      <c r="C5" s="617"/>
      <c r="D5" s="289" t="s">
        <v>345</v>
      </c>
      <c r="E5" s="274"/>
    </row>
    <row r="6" spans="1:5" s="278" customFormat="1" ht="25.5" customHeight="1" x14ac:dyDescent="0.25">
      <c r="A6" s="276" t="s">
        <v>762</v>
      </c>
      <c r="B6" s="269">
        <v>0</v>
      </c>
      <c r="C6" s="270" t="s">
        <v>763</v>
      </c>
      <c r="D6" s="285">
        <v>0</v>
      </c>
      <c r="E6" s="277"/>
    </row>
    <row r="7" spans="1:5" s="278" customFormat="1" ht="25.5" customHeight="1" x14ac:dyDescent="0.25">
      <c r="A7" s="276" t="s">
        <v>764</v>
      </c>
      <c r="B7" s="269">
        <v>0</v>
      </c>
      <c r="C7" s="270" t="s">
        <v>765</v>
      </c>
      <c r="D7" s="286">
        <v>0</v>
      </c>
      <c r="E7" s="277"/>
    </row>
    <row r="8" spans="1:5" s="278" customFormat="1" ht="25.5" customHeight="1" x14ac:dyDescent="0.25">
      <c r="A8" s="276" t="s">
        <v>766</v>
      </c>
      <c r="B8" s="269">
        <v>1</v>
      </c>
      <c r="C8" s="417" t="s">
        <v>1747</v>
      </c>
      <c r="D8" s="401">
        <v>9582051.3200000003</v>
      </c>
      <c r="E8" s="277"/>
    </row>
    <row r="9" spans="1:5" s="278" customFormat="1" ht="25.5" customHeight="1" x14ac:dyDescent="0.25">
      <c r="A9" s="276" t="s">
        <v>767</v>
      </c>
      <c r="B9" s="269">
        <v>2</v>
      </c>
      <c r="C9" s="417" t="s">
        <v>1749</v>
      </c>
      <c r="D9" s="401">
        <v>1704272.76</v>
      </c>
      <c r="E9" s="277"/>
    </row>
    <row r="10" spans="1:5" s="278" customFormat="1" ht="25.5" customHeight="1" x14ac:dyDescent="0.25">
      <c r="A10" s="276" t="s">
        <v>767</v>
      </c>
      <c r="B10" s="269">
        <v>3</v>
      </c>
      <c r="C10" s="270" t="s">
        <v>1760</v>
      </c>
      <c r="D10" s="285">
        <v>2027348.88</v>
      </c>
      <c r="E10" s="277"/>
    </row>
    <row r="11" spans="1:5" s="278" customFormat="1" ht="25.5" customHeight="1" x14ac:dyDescent="0.25">
      <c r="A11" s="276" t="s">
        <v>767</v>
      </c>
      <c r="B11" s="269">
        <v>4</v>
      </c>
      <c r="C11" s="270" t="s">
        <v>1782</v>
      </c>
      <c r="D11" s="285">
        <v>31936174.879999999</v>
      </c>
      <c r="E11" s="277"/>
    </row>
    <row r="12" spans="1:5" s="278" customFormat="1" ht="25.5" customHeight="1" x14ac:dyDescent="0.25">
      <c r="A12" s="276" t="s">
        <v>767</v>
      </c>
      <c r="B12" s="269">
        <v>5</v>
      </c>
      <c r="C12" s="270" t="s">
        <v>1763</v>
      </c>
      <c r="D12" s="285">
        <v>4835160.0599999996</v>
      </c>
      <c r="E12" s="277"/>
    </row>
    <row r="13" spans="1:5" s="278" customFormat="1" ht="25.5" customHeight="1" x14ac:dyDescent="0.25">
      <c r="A13" s="276" t="s">
        <v>767</v>
      </c>
      <c r="B13" s="269">
        <v>6</v>
      </c>
      <c r="C13" s="270" t="s">
        <v>1787</v>
      </c>
      <c r="D13" s="285">
        <v>65700</v>
      </c>
      <c r="E13" s="277"/>
    </row>
    <row r="14" spans="1:5" s="278" customFormat="1" ht="25.5" customHeight="1" x14ac:dyDescent="0.25">
      <c r="A14" s="276" t="s">
        <v>767</v>
      </c>
      <c r="B14" s="269">
        <v>7</v>
      </c>
      <c r="C14" s="270" t="s">
        <v>1785</v>
      </c>
      <c r="D14" s="285">
        <v>936912.5</v>
      </c>
      <c r="E14" s="277"/>
    </row>
    <row r="15" spans="1:5" s="278" customFormat="1" ht="25.5" customHeight="1" x14ac:dyDescent="0.25">
      <c r="A15" s="276" t="s">
        <v>767</v>
      </c>
      <c r="B15" s="269">
        <v>8</v>
      </c>
      <c r="C15" s="270" t="s">
        <v>1786</v>
      </c>
      <c r="D15" s="285">
        <v>1259895.48</v>
      </c>
      <c r="E15" s="277"/>
    </row>
    <row r="16" spans="1:5" s="278" customFormat="1" ht="25.5" customHeight="1" x14ac:dyDescent="0.25">
      <c r="A16" s="276" t="s">
        <v>767</v>
      </c>
      <c r="B16" s="269">
        <v>9</v>
      </c>
      <c r="C16" s="270" t="s">
        <v>1789</v>
      </c>
      <c r="D16" s="285">
        <v>927799.16</v>
      </c>
      <c r="E16" s="277"/>
    </row>
    <row r="17" spans="1:5" s="278" customFormat="1" ht="25.5" customHeight="1" x14ac:dyDescent="0.25">
      <c r="A17" s="276" t="s">
        <v>767</v>
      </c>
      <c r="B17" s="269">
        <v>10</v>
      </c>
      <c r="C17" s="270" t="s">
        <v>1788</v>
      </c>
      <c r="D17" s="285">
        <v>1263030.8999999999</v>
      </c>
      <c r="E17" s="277"/>
    </row>
    <row r="18" spans="1:5" s="278" customFormat="1" ht="25.5" customHeight="1" x14ac:dyDescent="0.25">
      <c r="A18" s="276" t="s">
        <v>767</v>
      </c>
      <c r="B18" s="269">
        <v>11</v>
      </c>
      <c r="C18" s="270" t="s">
        <v>1802</v>
      </c>
      <c r="D18" s="285">
        <v>8500</v>
      </c>
      <c r="E18" s="277"/>
    </row>
    <row r="19" spans="1:5" s="278" customFormat="1" ht="25.5" customHeight="1" x14ac:dyDescent="0.25">
      <c r="A19" s="276" t="s">
        <v>767</v>
      </c>
      <c r="B19" s="269">
        <v>12</v>
      </c>
      <c r="C19" s="270" t="s">
        <v>1775</v>
      </c>
      <c r="D19" s="285">
        <v>1014181.76</v>
      </c>
      <c r="E19" s="277"/>
    </row>
    <row r="20" spans="1:5" s="278" customFormat="1" ht="25.5" customHeight="1" x14ac:dyDescent="0.25">
      <c r="A20" s="276" t="s">
        <v>767</v>
      </c>
      <c r="B20" s="269">
        <v>13</v>
      </c>
      <c r="C20" s="270" t="s">
        <v>1803</v>
      </c>
      <c r="D20" s="285">
        <v>1863618.1</v>
      </c>
      <c r="E20" s="277"/>
    </row>
    <row r="21" spans="1:5" s="278" customFormat="1" ht="25.5" customHeight="1" x14ac:dyDescent="0.25">
      <c r="A21" s="276" t="s">
        <v>767</v>
      </c>
      <c r="B21" s="269">
        <v>14</v>
      </c>
      <c r="C21" s="270" t="s">
        <v>1774</v>
      </c>
      <c r="D21" s="285">
        <v>814430.86</v>
      </c>
      <c r="E21" s="277"/>
    </row>
    <row r="22" spans="1:5" s="278" customFormat="1" ht="25.5" customHeight="1" x14ac:dyDescent="0.25">
      <c r="A22" s="276" t="s">
        <v>767</v>
      </c>
      <c r="B22" s="269">
        <v>15</v>
      </c>
      <c r="C22" s="270" t="s">
        <v>1767</v>
      </c>
      <c r="D22" s="285">
        <v>1962019.56</v>
      </c>
      <c r="E22" s="277"/>
    </row>
    <row r="23" spans="1:5" s="278" customFormat="1" ht="25.5" customHeight="1" x14ac:dyDescent="0.25">
      <c r="A23" s="276" t="s">
        <v>767</v>
      </c>
      <c r="B23" s="269">
        <v>16</v>
      </c>
      <c r="C23" s="270" t="s">
        <v>1771</v>
      </c>
      <c r="D23" s="285">
        <v>3975073.38</v>
      </c>
      <c r="E23" s="277"/>
    </row>
    <row r="24" spans="1:5" s="278" customFormat="1" ht="25.5" customHeight="1" x14ac:dyDescent="0.25">
      <c r="A24" s="276" t="s">
        <v>767</v>
      </c>
      <c r="B24" s="269">
        <v>17</v>
      </c>
      <c r="C24" s="270" t="s">
        <v>1770</v>
      </c>
      <c r="D24" s="285">
        <v>1986309.76</v>
      </c>
      <c r="E24" s="277"/>
    </row>
    <row r="25" spans="1:5" s="278" customFormat="1" ht="25.5" customHeight="1" x14ac:dyDescent="0.25">
      <c r="A25" s="276" t="s">
        <v>767</v>
      </c>
      <c r="B25" s="269">
        <v>18</v>
      </c>
      <c r="C25" s="270" t="s">
        <v>1755</v>
      </c>
      <c r="D25" s="285">
        <v>3417621.2</v>
      </c>
      <c r="E25" s="277"/>
    </row>
    <row r="26" spans="1:5" s="278" customFormat="1" ht="25.5" customHeight="1" x14ac:dyDescent="0.25">
      <c r="A26" s="276" t="s">
        <v>767</v>
      </c>
      <c r="B26" s="269">
        <v>19</v>
      </c>
      <c r="C26" s="270" t="s">
        <v>1804</v>
      </c>
      <c r="D26" s="285">
        <v>29000</v>
      </c>
      <c r="E26" s="277"/>
    </row>
    <row r="27" spans="1:5" s="278" customFormat="1" ht="25.5" customHeight="1" x14ac:dyDescent="0.25">
      <c r="A27" s="276" t="s">
        <v>767</v>
      </c>
      <c r="B27" s="269">
        <v>20</v>
      </c>
      <c r="C27" s="270" t="s">
        <v>1761</v>
      </c>
      <c r="D27" s="285">
        <v>632999.6</v>
      </c>
      <c r="E27" s="277"/>
    </row>
    <row r="28" spans="1:5" s="278" customFormat="1" ht="25.5" customHeight="1" x14ac:dyDescent="0.25">
      <c r="A28" s="276" t="s">
        <v>767</v>
      </c>
      <c r="B28" s="269">
        <v>21</v>
      </c>
      <c r="C28" s="270" t="s">
        <v>1759</v>
      </c>
      <c r="D28" s="285">
        <v>1011512.54</v>
      </c>
      <c r="E28" s="277"/>
    </row>
    <row r="29" spans="1:5" s="278" customFormat="1" ht="25.5" customHeight="1" x14ac:dyDescent="0.25">
      <c r="A29" s="276" t="s">
        <v>767</v>
      </c>
      <c r="B29" s="269">
        <v>22</v>
      </c>
      <c r="C29" s="270" t="s">
        <v>1792</v>
      </c>
      <c r="D29" s="285">
        <v>632750.69999999995</v>
      </c>
      <c r="E29" s="277"/>
    </row>
    <row r="30" spans="1:5" s="278" customFormat="1" ht="25.5" customHeight="1" x14ac:dyDescent="0.25">
      <c r="A30" s="276" t="s">
        <v>767</v>
      </c>
      <c r="B30" s="269">
        <v>23</v>
      </c>
      <c r="C30" s="270" t="s">
        <v>1791</v>
      </c>
      <c r="D30" s="285">
        <v>1091956.8400000001</v>
      </c>
      <c r="E30" s="277"/>
    </row>
    <row r="31" spans="1:5" s="278" customFormat="1" ht="25.5" customHeight="1" x14ac:dyDescent="0.25">
      <c r="A31" s="276" t="s">
        <v>767</v>
      </c>
      <c r="B31" s="269">
        <v>24</v>
      </c>
      <c r="C31" s="270" t="s">
        <v>1778</v>
      </c>
      <c r="D31" s="285">
        <v>1279897.76</v>
      </c>
      <c r="E31" s="277"/>
    </row>
    <row r="32" spans="1:5" s="278" customFormat="1" ht="25.5" customHeight="1" x14ac:dyDescent="0.25">
      <c r="A32" s="276" t="s">
        <v>767</v>
      </c>
      <c r="B32" s="269">
        <v>25</v>
      </c>
      <c r="C32" s="270" t="s">
        <v>1776</v>
      </c>
      <c r="D32" s="285">
        <v>1575364.14</v>
      </c>
      <c r="E32" s="277"/>
    </row>
    <row r="33" spans="1:5" s="278" customFormat="1" ht="25.5" customHeight="1" x14ac:dyDescent="0.25">
      <c r="A33" s="276" t="s">
        <v>767</v>
      </c>
      <c r="B33" s="269">
        <v>26</v>
      </c>
      <c r="C33" s="270" t="s">
        <v>1783</v>
      </c>
      <c r="D33" s="285">
        <v>762952.3</v>
      </c>
      <c r="E33" s="277"/>
    </row>
    <row r="34" spans="1:5" s="278" customFormat="1" ht="25.5" customHeight="1" x14ac:dyDescent="0.25">
      <c r="A34" s="276" t="s">
        <v>767</v>
      </c>
      <c r="B34" s="269">
        <v>27</v>
      </c>
      <c r="C34" s="270" t="s">
        <v>1777</v>
      </c>
      <c r="D34" s="285">
        <v>1467849.6</v>
      </c>
      <c r="E34" s="277"/>
    </row>
    <row r="35" spans="1:5" s="278" customFormat="1" ht="25.5" customHeight="1" x14ac:dyDescent="0.25">
      <c r="A35" s="276" t="s">
        <v>767</v>
      </c>
      <c r="B35" s="269">
        <v>28</v>
      </c>
      <c r="C35" s="270" t="s">
        <v>1765</v>
      </c>
      <c r="D35" s="285">
        <v>2355821.2799999998</v>
      </c>
      <c r="E35" s="277"/>
    </row>
    <row r="36" spans="1:5" s="278" customFormat="1" ht="25.5" customHeight="1" x14ac:dyDescent="0.25">
      <c r="A36" s="276" t="s">
        <v>767</v>
      </c>
      <c r="B36" s="269">
        <v>29</v>
      </c>
      <c r="C36" s="270" t="s">
        <v>1757</v>
      </c>
      <c r="D36" s="285">
        <v>7377884.4400000004</v>
      </c>
      <c r="E36" s="277"/>
    </row>
    <row r="37" spans="1:5" s="278" customFormat="1" ht="25.5" customHeight="1" x14ac:dyDescent="0.25">
      <c r="A37" s="276" t="s">
        <v>767</v>
      </c>
      <c r="B37" s="269">
        <v>30</v>
      </c>
      <c r="C37" s="270" t="s">
        <v>1751</v>
      </c>
      <c r="D37" s="285">
        <v>1041730.96</v>
      </c>
      <c r="E37" s="277"/>
    </row>
    <row r="38" spans="1:5" s="278" customFormat="1" ht="25.5" customHeight="1" x14ac:dyDescent="0.25">
      <c r="A38" s="276" t="s">
        <v>767</v>
      </c>
      <c r="B38" s="269">
        <v>31</v>
      </c>
      <c r="C38" s="270" t="s">
        <v>1805</v>
      </c>
      <c r="D38" s="285">
        <v>229218</v>
      </c>
      <c r="E38" s="277"/>
    </row>
    <row r="39" spans="1:5" s="278" customFormat="1" ht="25.5" customHeight="1" x14ac:dyDescent="0.25">
      <c r="A39" s="276" t="s">
        <v>767</v>
      </c>
      <c r="B39" s="269">
        <v>32</v>
      </c>
      <c r="C39" s="270" t="s">
        <v>1766</v>
      </c>
      <c r="D39" s="285">
        <v>322283.86</v>
      </c>
      <c r="E39" s="277"/>
    </row>
    <row r="40" spans="1:5" s="278" customFormat="1" ht="25.5" customHeight="1" x14ac:dyDescent="0.25">
      <c r="A40" s="276" t="s">
        <v>767</v>
      </c>
      <c r="B40" s="269">
        <v>33</v>
      </c>
      <c r="C40" s="270" t="s">
        <v>1754</v>
      </c>
      <c r="D40" s="285">
        <v>2112865.5</v>
      </c>
      <c r="E40" s="277"/>
    </row>
    <row r="41" spans="1:5" s="278" customFormat="1" ht="25.5" customHeight="1" x14ac:dyDescent="0.25">
      <c r="A41" s="276" t="s">
        <v>767</v>
      </c>
      <c r="B41" s="269">
        <v>34</v>
      </c>
      <c r="C41" s="270" t="s">
        <v>1806</v>
      </c>
      <c r="D41" s="285">
        <v>316898</v>
      </c>
      <c r="E41" s="277"/>
    </row>
    <row r="42" spans="1:5" s="278" customFormat="1" ht="25.5" customHeight="1" x14ac:dyDescent="0.25">
      <c r="A42" s="276" t="s">
        <v>767</v>
      </c>
      <c r="B42" s="269">
        <v>35</v>
      </c>
      <c r="C42" s="270" t="s">
        <v>1750</v>
      </c>
      <c r="D42" s="285">
        <v>4292732.42</v>
      </c>
      <c r="E42" s="277"/>
    </row>
    <row r="43" spans="1:5" s="278" customFormat="1" ht="25.5" customHeight="1" x14ac:dyDescent="0.25">
      <c r="A43" s="276" t="s">
        <v>767</v>
      </c>
      <c r="B43" s="269">
        <v>36</v>
      </c>
      <c r="C43" s="270" t="s">
        <v>1768</v>
      </c>
      <c r="D43" s="285">
        <v>2923727.8</v>
      </c>
      <c r="E43" s="277"/>
    </row>
    <row r="44" spans="1:5" s="278" customFormat="1" ht="25.5" customHeight="1" x14ac:dyDescent="0.25">
      <c r="A44" s="276" t="s">
        <v>767</v>
      </c>
      <c r="B44" s="269">
        <v>37</v>
      </c>
      <c r="C44" s="270" t="s">
        <v>1790</v>
      </c>
      <c r="D44" s="285">
        <v>2914051.14</v>
      </c>
      <c r="E44" s="277"/>
    </row>
    <row r="45" spans="1:5" s="278" customFormat="1" ht="25.5" customHeight="1" x14ac:dyDescent="0.25">
      <c r="A45" s="276" t="s">
        <v>767</v>
      </c>
      <c r="B45" s="269">
        <v>38</v>
      </c>
      <c r="C45" s="270" t="s">
        <v>1753</v>
      </c>
      <c r="D45" s="285">
        <v>2813976.26</v>
      </c>
      <c r="E45" s="277"/>
    </row>
    <row r="46" spans="1:5" s="278" customFormat="1" ht="25.5" customHeight="1" x14ac:dyDescent="0.25">
      <c r="A46" s="276" t="s">
        <v>767</v>
      </c>
      <c r="B46" s="269">
        <v>39</v>
      </c>
      <c r="C46" s="270" t="s">
        <v>1758</v>
      </c>
      <c r="D46" s="285">
        <v>5442022.54</v>
      </c>
      <c r="E46" s="277"/>
    </row>
    <row r="47" spans="1:5" s="278" customFormat="1" ht="25.5" customHeight="1" x14ac:dyDescent="0.25">
      <c r="A47" s="276" t="s">
        <v>767</v>
      </c>
      <c r="B47" s="269">
        <v>40</v>
      </c>
      <c r="C47" s="270" t="s">
        <v>1793</v>
      </c>
      <c r="D47" s="285">
        <v>74160936.579999998</v>
      </c>
      <c r="E47" s="277"/>
    </row>
    <row r="48" spans="1:5" s="278" customFormat="1" ht="25.5" customHeight="1" x14ac:dyDescent="0.25">
      <c r="A48" s="276" t="s">
        <v>767</v>
      </c>
      <c r="B48" s="269">
        <v>41</v>
      </c>
      <c r="C48" s="270" t="s">
        <v>1772</v>
      </c>
      <c r="D48" s="285">
        <v>518342.3</v>
      </c>
      <c r="E48" s="277"/>
    </row>
    <row r="49" spans="1:5" s="278" customFormat="1" ht="25.5" customHeight="1" x14ac:dyDescent="0.25">
      <c r="A49" s="276" t="s">
        <v>767</v>
      </c>
      <c r="B49" s="269">
        <v>42</v>
      </c>
      <c r="C49" s="270" t="s">
        <v>1780</v>
      </c>
      <c r="D49" s="285">
        <v>1537072.36</v>
      </c>
      <c r="E49" s="277"/>
    </row>
    <row r="50" spans="1:5" s="278" customFormat="1" ht="25.5" customHeight="1" x14ac:dyDescent="0.25">
      <c r="A50" s="276" t="s">
        <v>767</v>
      </c>
      <c r="B50" s="269">
        <v>43</v>
      </c>
      <c r="C50" s="270" t="s">
        <v>1807</v>
      </c>
      <c r="D50" s="285">
        <v>1558815.2</v>
      </c>
      <c r="E50" s="277"/>
    </row>
    <row r="51" spans="1:5" s="278" customFormat="1" ht="25.5" customHeight="1" x14ac:dyDescent="0.25">
      <c r="A51" s="276" t="s">
        <v>767</v>
      </c>
      <c r="B51" s="269">
        <v>44</v>
      </c>
      <c r="C51" s="270" t="s">
        <v>1808</v>
      </c>
      <c r="D51" s="285">
        <v>1940022.72</v>
      </c>
      <c r="E51" s="277"/>
    </row>
    <row r="52" spans="1:5" s="278" customFormat="1" ht="25.5" customHeight="1" x14ac:dyDescent="0.25">
      <c r="A52" s="276" t="s">
        <v>767</v>
      </c>
      <c r="B52" s="269">
        <v>45</v>
      </c>
      <c r="C52" s="270" t="s">
        <v>1779</v>
      </c>
      <c r="D52" s="285">
        <v>598715.16</v>
      </c>
      <c r="E52" s="277"/>
    </row>
    <row r="53" spans="1:5" s="278" customFormat="1" ht="25.5" customHeight="1" x14ac:dyDescent="0.25">
      <c r="A53" s="276" t="s">
        <v>767</v>
      </c>
      <c r="B53" s="269">
        <v>46</v>
      </c>
      <c r="C53" s="270" t="s">
        <v>1762</v>
      </c>
      <c r="D53" s="285">
        <v>13352629.98</v>
      </c>
      <c r="E53" s="277"/>
    </row>
    <row r="54" spans="1:5" s="278" customFormat="1" ht="25.5" customHeight="1" x14ac:dyDescent="0.25">
      <c r="A54" s="276" t="s">
        <v>767</v>
      </c>
      <c r="B54" s="269">
        <v>47</v>
      </c>
      <c r="C54" s="270" t="s">
        <v>1781</v>
      </c>
      <c r="D54" s="285">
        <v>627260.30000000005</v>
      </c>
      <c r="E54" s="277"/>
    </row>
    <row r="55" spans="1:5" s="278" customFormat="1" ht="25.5" customHeight="1" x14ac:dyDescent="0.25">
      <c r="A55" s="276" t="s">
        <v>767</v>
      </c>
      <c r="B55" s="269">
        <v>48</v>
      </c>
      <c r="C55" s="270" t="s">
        <v>1773</v>
      </c>
      <c r="D55" s="285">
        <v>1086807.6599999999</v>
      </c>
      <c r="E55" s="277"/>
    </row>
    <row r="56" spans="1:5" s="278" customFormat="1" ht="25.5" customHeight="1" x14ac:dyDescent="0.25">
      <c r="A56" s="276" t="s">
        <v>767</v>
      </c>
      <c r="B56" s="269">
        <v>49</v>
      </c>
      <c r="C56" s="270" t="s">
        <v>1752</v>
      </c>
      <c r="D56" s="285">
        <v>2799220.08</v>
      </c>
      <c r="E56" s="277"/>
    </row>
    <row r="57" spans="1:5" s="278" customFormat="1" ht="25.5" customHeight="1" x14ac:dyDescent="0.25">
      <c r="A57" s="276" t="s">
        <v>767</v>
      </c>
      <c r="B57" s="269">
        <v>50</v>
      </c>
      <c r="C57" s="270" t="s">
        <v>1748</v>
      </c>
      <c r="D57" s="285">
        <v>3101541.66</v>
      </c>
      <c r="E57" s="277"/>
    </row>
    <row r="58" spans="1:5" s="278" customFormat="1" ht="25.5" customHeight="1" x14ac:dyDescent="0.25">
      <c r="A58" s="276" t="s">
        <v>767</v>
      </c>
      <c r="B58" s="269">
        <v>51</v>
      </c>
      <c r="C58" s="270" t="s">
        <v>1784</v>
      </c>
      <c r="D58" s="285">
        <v>1487856.48</v>
      </c>
      <c r="E58" s="277"/>
    </row>
    <row r="59" spans="1:5" s="278" customFormat="1" ht="25.5" customHeight="1" x14ac:dyDescent="0.25">
      <c r="A59" s="276" t="s">
        <v>767</v>
      </c>
      <c r="B59" s="269">
        <v>52</v>
      </c>
      <c r="C59" s="270" t="s">
        <v>1756</v>
      </c>
      <c r="D59" s="285">
        <v>3505585.68</v>
      </c>
      <c r="E59" s="277"/>
    </row>
    <row r="60" spans="1:5" s="278" customFormat="1" ht="25.5" customHeight="1" x14ac:dyDescent="0.25">
      <c r="A60" s="276" t="s">
        <v>767</v>
      </c>
      <c r="B60" s="269">
        <v>53</v>
      </c>
      <c r="C60" s="270" t="s">
        <v>1764</v>
      </c>
      <c r="D60" s="285">
        <v>1420015.86</v>
      </c>
      <c r="E60" s="277"/>
    </row>
    <row r="61" spans="1:5" s="278" customFormat="1" ht="25.5" customHeight="1" x14ac:dyDescent="0.25">
      <c r="A61" s="276" t="s">
        <v>767</v>
      </c>
      <c r="B61" s="269">
        <v>54</v>
      </c>
      <c r="C61" s="270" t="s">
        <v>1769</v>
      </c>
      <c r="D61" s="285">
        <v>1052231.72</v>
      </c>
      <c r="E61" s="277"/>
    </row>
    <row r="62" spans="1:5" s="278" customFormat="1" ht="25.5" customHeight="1" x14ac:dyDescent="0.25">
      <c r="A62" s="276" t="s">
        <v>767</v>
      </c>
      <c r="B62" s="269">
        <v>55</v>
      </c>
      <c r="C62" s="270" t="s">
        <v>1809</v>
      </c>
      <c r="D62" s="285">
        <v>115928</v>
      </c>
      <c r="E62" s="277"/>
    </row>
    <row r="63" spans="1:5" s="278" customFormat="1" ht="25.5" customHeight="1" x14ac:dyDescent="0.25">
      <c r="A63" s="276" t="s">
        <v>767</v>
      </c>
      <c r="B63" s="269">
        <v>56</v>
      </c>
      <c r="C63" s="270" t="s">
        <v>1810</v>
      </c>
      <c r="D63" s="285">
        <v>1000000</v>
      </c>
      <c r="E63" s="277"/>
    </row>
    <row r="64" spans="1:5" s="278" customFormat="1" ht="25.5" customHeight="1" x14ac:dyDescent="0.25">
      <c r="A64" s="276" t="s">
        <v>767</v>
      </c>
      <c r="B64" s="269">
        <v>57</v>
      </c>
      <c r="C64" s="270" t="s">
        <v>1811</v>
      </c>
      <c r="D64" s="285">
        <v>14040000</v>
      </c>
      <c r="E64" s="277"/>
    </row>
    <row r="65" spans="1:5" s="278" customFormat="1" ht="25.5" customHeight="1" x14ac:dyDescent="0.25">
      <c r="A65" s="276" t="s">
        <v>767</v>
      </c>
      <c r="B65" s="269">
        <v>58</v>
      </c>
      <c r="C65" s="270" t="s">
        <v>1812</v>
      </c>
      <c r="D65" s="285">
        <v>300000</v>
      </c>
      <c r="E65" s="277"/>
    </row>
    <row r="66" spans="1:5" s="278" customFormat="1" ht="25.5" customHeight="1" x14ac:dyDescent="0.25">
      <c r="A66" s="276" t="s">
        <v>767</v>
      </c>
      <c r="B66" s="269">
        <v>59</v>
      </c>
      <c r="C66" s="270" t="s">
        <v>1813</v>
      </c>
      <c r="D66" s="285">
        <v>725420</v>
      </c>
      <c r="E66" s="277"/>
    </row>
    <row r="67" spans="1:5" s="278" customFormat="1" ht="25.5" customHeight="1" x14ac:dyDescent="0.25">
      <c r="A67" s="276" t="s">
        <v>767</v>
      </c>
      <c r="B67" s="269">
        <v>60</v>
      </c>
      <c r="C67" s="270" t="s">
        <v>1814</v>
      </c>
      <c r="D67" s="285">
        <v>600000</v>
      </c>
      <c r="E67" s="277"/>
    </row>
    <row r="68" spans="1:5" s="278" customFormat="1" ht="25.5" customHeight="1" x14ac:dyDescent="0.25">
      <c r="A68" s="276" t="s">
        <v>767</v>
      </c>
      <c r="B68" s="269">
        <v>61</v>
      </c>
      <c r="C68" s="270" t="s">
        <v>1815</v>
      </c>
      <c r="D68" s="285">
        <v>150000</v>
      </c>
      <c r="E68" s="277"/>
    </row>
    <row r="69" spans="1:5" s="278" customFormat="1" ht="25.5" customHeight="1" x14ac:dyDescent="0.25">
      <c r="A69" s="276" t="s">
        <v>767</v>
      </c>
      <c r="B69" s="269">
        <v>62</v>
      </c>
      <c r="C69" s="270" t="s">
        <v>1816</v>
      </c>
      <c r="D69" s="285">
        <v>2329480</v>
      </c>
      <c r="E69" s="277"/>
    </row>
    <row r="70" spans="1:5" s="278" customFormat="1" ht="25.5" customHeight="1" x14ac:dyDescent="0.25">
      <c r="A70" s="276" t="s">
        <v>767</v>
      </c>
      <c r="B70" s="269">
        <v>63</v>
      </c>
      <c r="C70" s="270" t="s">
        <v>1817</v>
      </c>
      <c r="D70" s="285">
        <v>1050000</v>
      </c>
      <c r="E70" s="277"/>
    </row>
    <row r="71" spans="1:5" s="278" customFormat="1" ht="25.5" customHeight="1" x14ac:dyDescent="0.25">
      <c r="A71" s="276" t="s">
        <v>767</v>
      </c>
      <c r="B71" s="269">
        <v>64</v>
      </c>
      <c r="C71" s="270" t="s">
        <v>1818</v>
      </c>
      <c r="D71" s="285">
        <v>2043737</v>
      </c>
      <c r="E71" s="277"/>
    </row>
    <row r="72" spans="1:5" s="278" customFormat="1" ht="25.5" customHeight="1" x14ac:dyDescent="0.25">
      <c r="A72" s="276" t="s">
        <v>767</v>
      </c>
      <c r="B72" s="269">
        <v>65</v>
      </c>
      <c r="C72" s="270" t="s">
        <v>1819</v>
      </c>
      <c r="D72" s="285">
        <v>1550000</v>
      </c>
      <c r="E72" s="277"/>
    </row>
    <row r="73" spans="1:5" s="278" customFormat="1" ht="25.5" customHeight="1" x14ac:dyDescent="0.25">
      <c r="A73" s="276" t="s">
        <v>767</v>
      </c>
      <c r="B73" s="269">
        <v>66</v>
      </c>
      <c r="C73" s="270" t="s">
        <v>1820</v>
      </c>
      <c r="D73" s="285">
        <v>18000000</v>
      </c>
      <c r="E73" s="277"/>
    </row>
    <row r="74" spans="1:5" s="278" customFormat="1" ht="25.5" customHeight="1" x14ac:dyDescent="0.25">
      <c r="A74" s="276" t="s">
        <v>767</v>
      </c>
      <c r="B74" s="269">
        <v>67</v>
      </c>
      <c r="C74" s="270" t="s">
        <v>1821</v>
      </c>
      <c r="D74" s="285">
        <v>10700000</v>
      </c>
      <c r="E74" s="277"/>
    </row>
    <row r="75" spans="1:5" s="278" customFormat="1" ht="25.5" customHeight="1" x14ac:dyDescent="0.25">
      <c r="A75" s="276" t="s">
        <v>767</v>
      </c>
      <c r="B75" s="269">
        <v>68</v>
      </c>
      <c r="C75" s="270" t="s">
        <v>1822</v>
      </c>
      <c r="D75" s="285">
        <v>150000</v>
      </c>
      <c r="E75" s="277"/>
    </row>
    <row r="76" spans="1:5" s="278" customFormat="1" ht="25.5" customHeight="1" x14ac:dyDescent="0.25">
      <c r="A76" s="276" t="s">
        <v>767</v>
      </c>
      <c r="B76" s="269">
        <v>69</v>
      </c>
      <c r="C76" s="270" t="s">
        <v>1823</v>
      </c>
      <c r="D76" s="285">
        <v>450000</v>
      </c>
      <c r="E76" s="277"/>
    </row>
    <row r="77" spans="1:5" s="278" customFormat="1" ht="25.5" customHeight="1" x14ac:dyDescent="0.25">
      <c r="A77" s="276" t="s">
        <v>767</v>
      </c>
      <c r="B77" s="269">
        <v>70</v>
      </c>
      <c r="C77" s="270" t="s">
        <v>1824</v>
      </c>
      <c r="D77" s="285">
        <v>500000</v>
      </c>
      <c r="E77" s="277"/>
    </row>
    <row r="78" spans="1:5" s="278" customFormat="1" ht="25.5" customHeight="1" x14ac:dyDescent="0.25">
      <c r="A78" s="276" t="s">
        <v>767</v>
      </c>
      <c r="B78" s="269">
        <v>71</v>
      </c>
      <c r="C78" s="270" t="s">
        <v>1825</v>
      </c>
      <c r="D78" s="285">
        <v>1350000</v>
      </c>
      <c r="E78" s="277"/>
    </row>
    <row r="79" spans="1:5" s="278" customFormat="1" ht="25.5" customHeight="1" x14ac:dyDescent="0.25">
      <c r="A79" s="276" t="s">
        <v>767</v>
      </c>
      <c r="B79" s="269">
        <v>72</v>
      </c>
      <c r="C79" s="270" t="s">
        <v>1826</v>
      </c>
      <c r="D79" s="285">
        <v>220000</v>
      </c>
      <c r="E79" s="277"/>
    </row>
    <row r="80" spans="1:5" s="278" customFormat="1" ht="25.5" customHeight="1" x14ac:dyDescent="0.25">
      <c r="A80" s="276" t="s">
        <v>767</v>
      </c>
      <c r="B80" s="269">
        <v>73</v>
      </c>
      <c r="C80" s="270" t="s">
        <v>1827</v>
      </c>
      <c r="D80" s="285">
        <v>11000000</v>
      </c>
      <c r="E80" s="277"/>
    </row>
    <row r="81" spans="1:5" s="278" customFormat="1" ht="25.5" customHeight="1" x14ac:dyDescent="0.25">
      <c r="A81" s="276" t="s">
        <v>767</v>
      </c>
      <c r="B81" s="269">
        <v>74</v>
      </c>
      <c r="C81" s="270" t="s">
        <v>1828</v>
      </c>
      <c r="D81" s="285">
        <v>37497115</v>
      </c>
      <c r="E81" s="277"/>
    </row>
    <row r="82" spans="1:5" s="278" customFormat="1" ht="25.5" customHeight="1" x14ac:dyDescent="0.25">
      <c r="A82" s="276" t="s">
        <v>767</v>
      </c>
      <c r="B82" s="269">
        <v>75</v>
      </c>
      <c r="C82" s="270" t="s">
        <v>1829</v>
      </c>
      <c r="D82" s="285">
        <v>1700000</v>
      </c>
      <c r="E82" s="277"/>
    </row>
    <row r="83" spans="1:5" s="278" customFormat="1" ht="25.5" customHeight="1" x14ac:dyDescent="0.25">
      <c r="A83" s="276" t="s">
        <v>767</v>
      </c>
      <c r="B83" s="269">
        <v>76</v>
      </c>
      <c r="C83" s="270" t="s">
        <v>1830</v>
      </c>
      <c r="D83" s="285">
        <v>1200000</v>
      </c>
      <c r="E83" s="277"/>
    </row>
    <row r="84" spans="1:5" s="278" customFormat="1" ht="25.5" customHeight="1" x14ac:dyDescent="0.25">
      <c r="A84" s="276" t="s">
        <v>767</v>
      </c>
      <c r="B84" s="269">
        <v>77</v>
      </c>
      <c r="C84" s="270" t="s">
        <v>1831</v>
      </c>
      <c r="D84" s="285">
        <v>1667793</v>
      </c>
      <c r="E84" s="277"/>
    </row>
    <row r="85" spans="1:5" s="278" customFormat="1" ht="25.5" customHeight="1" x14ac:dyDescent="0.25">
      <c r="A85" s="276" t="s">
        <v>767</v>
      </c>
      <c r="B85" s="269">
        <v>78</v>
      </c>
      <c r="C85" s="270" t="s">
        <v>1832</v>
      </c>
      <c r="D85" s="285">
        <v>2116110</v>
      </c>
      <c r="E85" s="277"/>
    </row>
    <row r="86" spans="1:5" s="278" customFormat="1" ht="25.5" customHeight="1" x14ac:dyDescent="0.25">
      <c r="A86" s="276" t="s">
        <v>767</v>
      </c>
      <c r="B86" s="269">
        <v>79</v>
      </c>
      <c r="C86" s="270" t="s">
        <v>1833</v>
      </c>
      <c r="D86" s="285">
        <v>32838799</v>
      </c>
      <c r="E86" s="277"/>
    </row>
    <row r="87" spans="1:5" s="278" customFormat="1" ht="25.5" customHeight="1" x14ac:dyDescent="0.25">
      <c r="A87" s="276" t="s">
        <v>767</v>
      </c>
      <c r="B87" s="269">
        <v>80</v>
      </c>
      <c r="C87" s="270" t="s">
        <v>1834</v>
      </c>
      <c r="D87" s="285">
        <v>7108524</v>
      </c>
      <c r="E87" s="277"/>
    </row>
    <row r="88" spans="1:5" s="278" customFormat="1" ht="25.5" customHeight="1" x14ac:dyDescent="0.25">
      <c r="A88" s="276" t="s">
        <v>767</v>
      </c>
      <c r="B88" s="269">
        <v>81</v>
      </c>
      <c r="C88" s="270" t="s">
        <v>1835</v>
      </c>
      <c r="D88" s="285">
        <v>2300000</v>
      </c>
      <c r="E88" s="277"/>
    </row>
    <row r="89" spans="1:5" s="278" customFormat="1" ht="25.5" customHeight="1" x14ac:dyDescent="0.25">
      <c r="A89" s="276" t="s">
        <v>767</v>
      </c>
      <c r="B89" s="269">
        <v>82</v>
      </c>
      <c r="C89" s="270" t="s">
        <v>1836</v>
      </c>
      <c r="D89" s="285">
        <v>3250000</v>
      </c>
      <c r="E89" s="277"/>
    </row>
    <row r="90" spans="1:5" s="278" customFormat="1" ht="25.5" customHeight="1" x14ac:dyDescent="0.25">
      <c r="A90" s="276" t="s">
        <v>767</v>
      </c>
      <c r="B90" s="269">
        <v>83</v>
      </c>
      <c r="C90" s="270" t="s">
        <v>1837</v>
      </c>
      <c r="D90" s="285">
        <v>1000000</v>
      </c>
      <c r="E90" s="277"/>
    </row>
    <row r="91" spans="1:5" s="283" customFormat="1" ht="25.5" customHeight="1" thickBot="1" x14ac:dyDescent="0.3">
      <c r="A91" s="279"/>
      <c r="B91" s="280"/>
      <c r="C91" s="281" t="s">
        <v>1</v>
      </c>
      <c r="D91" s="290">
        <f>SUM(D6:D90)</f>
        <v>375907555.98000002</v>
      </c>
      <c r="E91" s="282"/>
    </row>
    <row r="92" spans="1:5" ht="3" customHeight="1" x14ac:dyDescent="0.25">
      <c r="A92" s="35"/>
      <c r="B92" s="35"/>
      <c r="C92" s="36"/>
    </row>
    <row r="93" spans="1:5" ht="25.5" hidden="1" customHeight="1" x14ac:dyDescent="0.25">
      <c r="A93" s="35"/>
      <c r="B93" s="35"/>
      <c r="C93" s="36"/>
    </row>
    <row r="94" spans="1:5" ht="25.5" hidden="1" customHeight="1" x14ac:dyDescent="0.25">
      <c r="A94" s="35"/>
      <c r="B94" s="35"/>
      <c r="C94" s="36"/>
    </row>
    <row r="95" spans="1:5" ht="25.5" hidden="1" customHeight="1" x14ac:dyDescent="0.25">
      <c r="A95" s="35"/>
      <c r="B95" s="35"/>
      <c r="C95" s="36"/>
    </row>
    <row r="96" spans="1:5" ht="25.5" hidden="1" customHeight="1" x14ac:dyDescent="0.25">
      <c r="A96" s="35"/>
      <c r="B96" s="35"/>
      <c r="C96" s="36"/>
    </row>
    <row r="97" spans="1:3" s="33" customFormat="1" ht="25.5" hidden="1" customHeight="1" x14ac:dyDescent="0.25">
      <c r="A97" s="35"/>
      <c r="B97" s="35"/>
      <c r="C97" s="36"/>
    </row>
    <row r="98" spans="1:3" s="33" customFormat="1" ht="25.5" hidden="1" customHeight="1" x14ac:dyDescent="0.25">
      <c r="A98" s="35"/>
      <c r="B98" s="35"/>
      <c r="C98" s="36"/>
    </row>
    <row r="99" spans="1:3" s="33" customFormat="1" ht="25.5" hidden="1" customHeight="1" x14ac:dyDescent="0.25">
      <c r="A99" s="35"/>
      <c r="B99" s="35"/>
      <c r="C99" s="36"/>
    </row>
    <row r="100" spans="1:3" s="33" customFormat="1" ht="25.5" hidden="1" customHeight="1" x14ac:dyDescent="0.25">
      <c r="A100" s="35"/>
      <c r="B100" s="35"/>
      <c r="C100" s="37"/>
    </row>
    <row r="101" spans="1:3" s="33" customFormat="1" ht="25.5" hidden="1" customHeight="1" x14ac:dyDescent="0.25">
      <c r="A101" s="35"/>
      <c r="B101" s="35"/>
      <c r="C101" s="36"/>
    </row>
    <row r="102" spans="1:3" s="33" customFormat="1" ht="25.5" hidden="1" customHeight="1" x14ac:dyDescent="0.25">
      <c r="A102" s="35"/>
      <c r="B102" s="35"/>
      <c r="C102" s="36"/>
    </row>
    <row r="103" spans="1:3" s="33" customFormat="1" ht="25.5" hidden="1" customHeight="1" x14ac:dyDescent="0.25">
      <c r="A103" s="35"/>
      <c r="B103" s="35"/>
      <c r="C103" s="36"/>
    </row>
    <row r="104" spans="1:3" s="33" customFormat="1" ht="25.5" hidden="1" customHeight="1" x14ac:dyDescent="0.25">
      <c r="A104" s="35"/>
      <c r="B104" s="35"/>
      <c r="C104" s="37"/>
    </row>
    <row r="105" spans="1:3" s="33" customFormat="1" ht="25.5" hidden="1" customHeight="1" x14ac:dyDescent="0.25">
      <c r="A105" s="35"/>
      <c r="B105" s="35"/>
      <c r="C105" s="36"/>
    </row>
    <row r="106" spans="1:3" s="33" customFormat="1" ht="25.5" hidden="1" customHeight="1" x14ac:dyDescent="0.25">
      <c r="A106" s="35"/>
      <c r="B106" s="35"/>
      <c r="C106" s="36"/>
    </row>
    <row r="107" spans="1:3" s="33" customFormat="1" ht="25.5" hidden="1" customHeight="1" x14ac:dyDescent="0.25">
      <c r="A107" s="35"/>
      <c r="B107" s="35"/>
      <c r="C107" s="36"/>
    </row>
    <row r="108" spans="1:3" s="33" customFormat="1" ht="25.5" hidden="1" customHeight="1" x14ac:dyDescent="0.25">
      <c r="A108" s="35"/>
      <c r="B108" s="35"/>
      <c r="C108" s="36"/>
    </row>
    <row r="109" spans="1:3" s="33" customFormat="1" ht="25.5" hidden="1" customHeight="1" x14ac:dyDescent="0.25">
      <c r="A109" s="35"/>
      <c r="B109" s="35"/>
      <c r="C109" s="36"/>
    </row>
    <row r="110" spans="1:3" s="33" customFormat="1" ht="25.5" hidden="1" customHeight="1" x14ac:dyDescent="0.25">
      <c r="A110" s="35"/>
      <c r="B110" s="35"/>
      <c r="C110" s="36"/>
    </row>
    <row r="111" spans="1:3" s="33" customFormat="1" ht="25.5" hidden="1" customHeight="1" x14ac:dyDescent="0.25">
      <c r="A111" s="35"/>
      <c r="B111" s="35"/>
      <c r="C111" s="36"/>
    </row>
    <row r="112" spans="1:3" s="33" customFormat="1" ht="25.5" hidden="1" customHeight="1" x14ac:dyDescent="0.25">
      <c r="A112" s="35"/>
      <c r="B112" s="35"/>
      <c r="C112" s="36"/>
    </row>
    <row r="113" spans="1:3" s="33" customFormat="1" ht="25.5" hidden="1" customHeight="1" x14ac:dyDescent="0.25">
      <c r="A113" s="35"/>
      <c r="B113" s="35"/>
      <c r="C113" s="36"/>
    </row>
    <row r="114" spans="1:3" s="33" customFormat="1" ht="25.5" hidden="1" customHeight="1" x14ac:dyDescent="0.25">
      <c r="A114" s="35"/>
      <c r="B114" s="35"/>
      <c r="C114" s="37"/>
    </row>
    <row r="115" spans="1:3" s="33" customFormat="1" ht="25.5" hidden="1" customHeight="1" x14ac:dyDescent="0.25">
      <c r="A115" s="35"/>
      <c r="B115" s="35"/>
      <c r="C115" s="36"/>
    </row>
    <row r="116" spans="1:3" s="33" customFormat="1" ht="25.5" hidden="1" customHeight="1" x14ac:dyDescent="0.25">
      <c r="A116" s="35"/>
      <c r="B116" s="35"/>
      <c r="C116" s="36"/>
    </row>
    <row r="117" spans="1:3" s="33" customFormat="1" ht="25.5" hidden="1" customHeight="1" x14ac:dyDescent="0.25">
      <c r="A117" s="35"/>
      <c r="B117" s="35"/>
      <c r="C117" s="36"/>
    </row>
    <row r="118" spans="1:3" s="33" customFormat="1" ht="25.5" hidden="1" customHeight="1" x14ac:dyDescent="0.25">
      <c r="A118" s="35"/>
      <c r="B118" s="35"/>
      <c r="C118" s="36"/>
    </row>
    <row r="119" spans="1:3" s="33" customFormat="1" ht="25.5" hidden="1" customHeight="1" x14ac:dyDescent="0.25">
      <c r="A119" s="35"/>
      <c r="B119" s="35"/>
      <c r="C119" s="36"/>
    </row>
    <row r="120" spans="1:3" s="33" customFormat="1" ht="25.5" hidden="1" customHeight="1" x14ac:dyDescent="0.25">
      <c r="A120" s="35"/>
      <c r="B120" s="35"/>
      <c r="C120" s="36"/>
    </row>
    <row r="121" spans="1:3" s="33" customFormat="1" ht="25.5" hidden="1" customHeight="1" x14ac:dyDescent="0.25">
      <c r="A121" s="35"/>
      <c r="B121" s="35"/>
      <c r="C121" s="36"/>
    </row>
    <row r="122" spans="1:3" s="33" customFormat="1" ht="25.5" hidden="1" customHeight="1" x14ac:dyDescent="0.25">
      <c r="A122" s="35"/>
      <c r="B122" s="35"/>
      <c r="C122" s="36"/>
    </row>
    <row r="123" spans="1:3" s="33" customFormat="1" ht="25.5" hidden="1" customHeight="1" x14ac:dyDescent="0.25">
      <c r="A123" s="35"/>
      <c r="B123" s="35"/>
      <c r="C123" s="36"/>
    </row>
    <row r="124" spans="1:3" s="33" customFormat="1" ht="25.5" hidden="1" customHeight="1" x14ac:dyDescent="0.25">
      <c r="A124" s="35"/>
      <c r="B124" s="35"/>
      <c r="C124" s="37"/>
    </row>
    <row r="125" spans="1:3" s="33" customFormat="1" ht="25.5" hidden="1" customHeight="1" x14ac:dyDescent="0.25">
      <c r="A125" s="35"/>
      <c r="B125" s="35"/>
      <c r="C125" s="36"/>
    </row>
    <row r="126" spans="1:3" s="33" customFormat="1" ht="25.5" hidden="1" customHeight="1" x14ac:dyDescent="0.25">
      <c r="A126" s="35"/>
      <c r="B126" s="35"/>
      <c r="C126" s="36"/>
    </row>
    <row r="127" spans="1:3" s="33" customFormat="1" ht="25.5" hidden="1" customHeight="1" x14ac:dyDescent="0.25">
      <c r="A127" s="35"/>
      <c r="B127" s="35"/>
      <c r="C127" s="36"/>
    </row>
    <row r="128" spans="1:3" s="33" customFormat="1" ht="25.5" hidden="1" customHeight="1" x14ac:dyDescent="0.25">
      <c r="A128" s="35"/>
      <c r="B128" s="35"/>
      <c r="C128" s="36"/>
    </row>
    <row r="129" spans="1:3" s="33" customFormat="1" ht="25.5" hidden="1" customHeight="1" x14ac:dyDescent="0.25">
      <c r="A129" s="35"/>
      <c r="B129" s="35"/>
      <c r="C129" s="36"/>
    </row>
    <row r="130" spans="1:3" s="33" customFormat="1" ht="25.5" hidden="1" customHeight="1" x14ac:dyDescent="0.25">
      <c r="A130" s="35"/>
      <c r="B130" s="35"/>
      <c r="C130" s="36"/>
    </row>
    <row r="131" spans="1:3" s="33" customFormat="1" ht="25.5" hidden="1" customHeight="1" x14ac:dyDescent="0.25">
      <c r="A131" s="35"/>
      <c r="B131" s="35"/>
      <c r="C131" s="36"/>
    </row>
    <row r="132" spans="1:3" s="33" customFormat="1" ht="25.5" hidden="1" customHeight="1" x14ac:dyDescent="0.25">
      <c r="A132" s="35"/>
      <c r="B132" s="35"/>
      <c r="C132" s="37"/>
    </row>
    <row r="133" spans="1:3" s="33" customFormat="1" ht="25.5" hidden="1" customHeight="1" x14ac:dyDescent="0.25">
      <c r="A133" s="35"/>
      <c r="B133" s="35"/>
      <c r="C133" s="36"/>
    </row>
    <row r="134" spans="1:3" s="33" customFormat="1" ht="25.5" hidden="1" customHeight="1" x14ac:dyDescent="0.25">
      <c r="A134" s="35"/>
      <c r="B134" s="35"/>
      <c r="C134" s="36"/>
    </row>
    <row r="135" spans="1:3" s="33" customFormat="1" ht="25.5" hidden="1" customHeight="1" x14ac:dyDescent="0.25">
      <c r="A135" s="35"/>
      <c r="B135" s="35"/>
      <c r="C135" s="37"/>
    </row>
    <row r="136" spans="1:3" s="33" customFormat="1" ht="25.5" hidden="1" customHeight="1" x14ac:dyDescent="0.25">
      <c r="A136" s="35"/>
      <c r="B136" s="35"/>
      <c r="C136" s="36"/>
    </row>
    <row r="137" spans="1:3" s="33" customFormat="1" ht="25.5" hidden="1" customHeight="1" x14ac:dyDescent="0.25">
      <c r="A137" s="35"/>
      <c r="B137" s="35"/>
      <c r="C137" s="36"/>
    </row>
    <row r="138" spans="1:3" s="33" customFormat="1" ht="25.5" hidden="1" customHeight="1" x14ac:dyDescent="0.25">
      <c r="A138" s="35"/>
      <c r="B138" s="35"/>
      <c r="C138" s="36"/>
    </row>
    <row r="139" spans="1:3" s="33" customFormat="1" ht="25.5" hidden="1" customHeight="1" x14ac:dyDescent="0.25">
      <c r="A139" s="35"/>
      <c r="B139" s="35"/>
      <c r="C139" s="36"/>
    </row>
    <row r="140" spans="1:3" s="33" customFormat="1" ht="25.5" hidden="1" customHeight="1" x14ac:dyDescent="0.25">
      <c r="A140" s="35"/>
      <c r="B140" s="35"/>
      <c r="C140" s="36"/>
    </row>
    <row r="141" spans="1:3" s="33" customFormat="1" ht="25.5" hidden="1" customHeight="1" x14ac:dyDescent="0.25">
      <c r="A141" s="35"/>
      <c r="B141" s="35"/>
      <c r="C141" s="37"/>
    </row>
    <row r="142" spans="1:3" s="33" customFormat="1" ht="25.5" hidden="1" customHeight="1" x14ac:dyDescent="0.25">
      <c r="A142" s="35"/>
      <c r="B142" s="35"/>
      <c r="C142" s="36"/>
    </row>
    <row r="143" spans="1:3" s="33" customFormat="1" ht="25.5" hidden="1" customHeight="1" x14ac:dyDescent="0.25">
      <c r="A143" s="35"/>
      <c r="B143" s="35"/>
      <c r="C143" s="36"/>
    </row>
    <row r="144" spans="1:3" s="33" customFormat="1" ht="25.5" hidden="1" customHeight="1" x14ac:dyDescent="0.25">
      <c r="A144" s="35"/>
      <c r="B144" s="35"/>
      <c r="C144" s="36"/>
    </row>
    <row r="145" spans="1:3" s="33" customFormat="1" ht="25.5" hidden="1" customHeight="1" x14ac:dyDescent="0.25">
      <c r="A145" s="35"/>
      <c r="B145" s="35"/>
      <c r="C145" s="37"/>
    </row>
    <row r="146" spans="1:3" s="33" customFormat="1" ht="25.5" hidden="1" customHeight="1" x14ac:dyDescent="0.25">
      <c r="A146" s="35"/>
      <c r="B146" s="35"/>
      <c r="C146" s="36"/>
    </row>
    <row r="147" spans="1:3" s="33" customFormat="1" ht="25.5" hidden="1" customHeight="1" x14ac:dyDescent="0.25">
      <c r="A147" s="35"/>
      <c r="B147" s="35"/>
      <c r="C147" s="36"/>
    </row>
    <row r="148" spans="1:3" s="33" customFormat="1" ht="25.5" hidden="1" customHeight="1" x14ac:dyDescent="0.25">
      <c r="A148" s="35"/>
      <c r="B148" s="35"/>
      <c r="C148" s="36"/>
    </row>
    <row r="149" spans="1:3" s="33" customFormat="1" ht="25.5" hidden="1" customHeight="1" x14ac:dyDescent="0.25">
      <c r="A149" s="35"/>
      <c r="B149" s="35"/>
      <c r="C149" s="36"/>
    </row>
    <row r="150" spans="1:3" s="33" customFormat="1" ht="25.5" hidden="1" customHeight="1" x14ac:dyDescent="0.25">
      <c r="A150" s="35"/>
      <c r="B150" s="35"/>
      <c r="C150" s="36"/>
    </row>
    <row r="151" spans="1:3" s="33" customFormat="1" ht="25.5" hidden="1" customHeight="1" x14ac:dyDescent="0.25">
      <c r="A151" s="35"/>
      <c r="B151" s="35"/>
      <c r="C151" s="36"/>
    </row>
    <row r="152" spans="1:3" s="33" customFormat="1" ht="25.5" hidden="1" customHeight="1" x14ac:dyDescent="0.25">
      <c r="A152" s="35"/>
      <c r="B152" s="35"/>
      <c r="C152" s="36"/>
    </row>
    <row r="153" spans="1:3" s="33" customFormat="1" ht="25.5" hidden="1" customHeight="1" x14ac:dyDescent="0.25">
      <c r="A153" s="35"/>
      <c r="B153" s="35"/>
      <c r="C153" s="36"/>
    </row>
    <row r="154" spans="1:3" s="33" customFormat="1" ht="25.5" hidden="1" customHeight="1" x14ac:dyDescent="0.25">
      <c r="A154" s="35"/>
      <c r="B154" s="35"/>
      <c r="C154" s="36"/>
    </row>
    <row r="155" spans="1:3" s="33" customFormat="1" ht="25.5" hidden="1" customHeight="1" x14ac:dyDescent="0.25">
      <c r="A155" s="35"/>
      <c r="B155" s="35"/>
      <c r="C155" s="37"/>
    </row>
    <row r="156" spans="1:3" s="33" customFormat="1" ht="25.5" hidden="1" customHeight="1" x14ac:dyDescent="0.25">
      <c r="A156" s="35"/>
      <c r="B156" s="35"/>
      <c r="C156" s="37"/>
    </row>
    <row r="157" spans="1:3" s="33" customFormat="1" ht="25.5" hidden="1" customHeight="1" x14ac:dyDescent="0.25">
      <c r="A157" s="35"/>
      <c r="B157" s="35"/>
      <c r="C157" s="36"/>
    </row>
    <row r="158" spans="1:3" s="33" customFormat="1" ht="25.5" hidden="1" customHeight="1" x14ac:dyDescent="0.25">
      <c r="A158" s="35"/>
      <c r="B158" s="35"/>
      <c r="C158" s="36"/>
    </row>
    <row r="159" spans="1:3" s="33" customFormat="1" ht="25.5" hidden="1" customHeight="1" x14ac:dyDescent="0.25">
      <c r="A159" s="35"/>
      <c r="B159" s="35"/>
      <c r="C159" s="36"/>
    </row>
    <row r="160" spans="1:3" s="33" customFormat="1" ht="25.5" hidden="1" customHeight="1" x14ac:dyDescent="0.25">
      <c r="A160" s="35"/>
      <c r="B160" s="35"/>
      <c r="C160" s="36"/>
    </row>
    <row r="161" spans="1:3" s="33" customFormat="1" ht="25.5" hidden="1" customHeight="1" x14ac:dyDescent="0.25">
      <c r="A161" s="35"/>
      <c r="B161" s="35"/>
      <c r="C161" s="36"/>
    </row>
    <row r="162" spans="1:3" s="33" customFormat="1" ht="25.5" hidden="1" customHeight="1" x14ac:dyDescent="0.25">
      <c r="A162" s="35"/>
      <c r="B162" s="35"/>
      <c r="C162" s="36"/>
    </row>
    <row r="163" spans="1:3" s="33" customFormat="1" ht="25.5" hidden="1" customHeight="1" x14ac:dyDescent="0.25">
      <c r="A163" s="35"/>
      <c r="B163" s="35"/>
      <c r="C163" s="36"/>
    </row>
    <row r="164" spans="1:3" s="33" customFormat="1" ht="25.5" hidden="1" customHeight="1" x14ac:dyDescent="0.25">
      <c r="A164" s="35"/>
      <c r="B164" s="35"/>
      <c r="C164" s="36"/>
    </row>
    <row r="165" spans="1:3" s="33" customFormat="1" ht="25.5" hidden="1" customHeight="1" x14ac:dyDescent="0.25">
      <c r="A165" s="35"/>
      <c r="B165" s="35"/>
      <c r="C165" s="36"/>
    </row>
    <row r="166" spans="1:3" s="33" customFormat="1" ht="25.5" hidden="1" customHeight="1" x14ac:dyDescent="0.25">
      <c r="A166" s="35"/>
      <c r="B166" s="35"/>
      <c r="C166" s="37"/>
    </row>
    <row r="167" spans="1:3" s="33" customFormat="1" ht="25.5" hidden="1" customHeight="1" x14ac:dyDescent="0.25">
      <c r="A167" s="35"/>
      <c r="B167" s="35"/>
      <c r="C167" s="36"/>
    </row>
    <row r="168" spans="1:3" s="33" customFormat="1" ht="25.5" hidden="1" customHeight="1" x14ac:dyDescent="0.25">
      <c r="A168" s="35"/>
      <c r="B168" s="35"/>
      <c r="C168" s="36"/>
    </row>
    <row r="169" spans="1:3" s="33" customFormat="1" ht="25.5" hidden="1" customHeight="1" x14ac:dyDescent="0.25">
      <c r="A169" s="35"/>
      <c r="B169" s="35"/>
      <c r="C169" s="36"/>
    </row>
    <row r="170" spans="1:3" s="33" customFormat="1" ht="25.5" hidden="1" customHeight="1" x14ac:dyDescent="0.25">
      <c r="A170" s="35"/>
      <c r="B170" s="35"/>
      <c r="C170" s="36"/>
    </row>
    <row r="171" spans="1:3" s="33" customFormat="1" ht="25.5" hidden="1" customHeight="1" x14ac:dyDescent="0.25">
      <c r="A171" s="35"/>
      <c r="B171" s="35"/>
      <c r="C171" s="36"/>
    </row>
    <row r="172" spans="1:3" s="33" customFormat="1" ht="25.5" hidden="1" customHeight="1" x14ac:dyDescent="0.25">
      <c r="A172" s="35"/>
      <c r="B172" s="35"/>
      <c r="C172" s="36"/>
    </row>
    <row r="173" spans="1:3" s="33" customFormat="1" ht="25.5" hidden="1" customHeight="1" x14ac:dyDescent="0.25">
      <c r="A173" s="35"/>
      <c r="B173" s="35"/>
      <c r="C173" s="36"/>
    </row>
    <row r="174" spans="1:3" s="33" customFormat="1" ht="25.5" hidden="1" customHeight="1" x14ac:dyDescent="0.25">
      <c r="A174" s="35"/>
      <c r="B174" s="35"/>
      <c r="C174" s="36"/>
    </row>
    <row r="175" spans="1:3" s="33" customFormat="1" ht="25.5" hidden="1" customHeight="1" x14ac:dyDescent="0.25">
      <c r="A175" s="35"/>
      <c r="B175" s="35"/>
      <c r="C175" s="36"/>
    </row>
    <row r="176" spans="1:3" s="33" customFormat="1" ht="25.5" hidden="1" customHeight="1" x14ac:dyDescent="0.25">
      <c r="A176" s="35"/>
      <c r="B176" s="35"/>
      <c r="C176" s="37"/>
    </row>
    <row r="177" spans="1:3" s="33" customFormat="1" ht="25.5" hidden="1" customHeight="1" x14ac:dyDescent="0.25">
      <c r="A177" s="35"/>
      <c r="B177" s="35"/>
      <c r="C177" s="36"/>
    </row>
    <row r="178" spans="1:3" s="33" customFormat="1" ht="25.5" hidden="1" customHeight="1" x14ac:dyDescent="0.25">
      <c r="A178" s="35"/>
      <c r="B178" s="35"/>
      <c r="C178" s="36"/>
    </row>
    <row r="179" spans="1:3" s="33" customFormat="1" ht="25.5" hidden="1" customHeight="1" x14ac:dyDescent="0.25">
      <c r="A179" s="35"/>
      <c r="B179" s="35"/>
      <c r="C179" s="36"/>
    </row>
    <row r="180" spans="1:3" s="33" customFormat="1" ht="25.5" hidden="1" customHeight="1" x14ac:dyDescent="0.25">
      <c r="A180" s="35"/>
      <c r="B180" s="35"/>
      <c r="C180" s="36"/>
    </row>
    <row r="181" spans="1:3" s="33" customFormat="1" ht="25.5" hidden="1" customHeight="1" x14ac:dyDescent="0.25">
      <c r="A181" s="35"/>
      <c r="B181" s="35"/>
      <c r="C181" s="36"/>
    </row>
    <row r="182" spans="1:3" s="33" customFormat="1" ht="25.5" hidden="1" customHeight="1" x14ac:dyDescent="0.25">
      <c r="A182" s="35"/>
      <c r="B182" s="35"/>
      <c r="C182" s="36"/>
    </row>
    <row r="183" spans="1:3" s="33" customFormat="1" ht="25.5" hidden="1" customHeight="1" x14ac:dyDescent="0.25">
      <c r="A183" s="35"/>
      <c r="B183" s="35"/>
      <c r="C183" s="36"/>
    </row>
    <row r="184" spans="1:3" s="33" customFormat="1" ht="25.5" hidden="1" customHeight="1" x14ac:dyDescent="0.25">
      <c r="A184" s="35"/>
      <c r="B184" s="35"/>
      <c r="C184" s="36"/>
    </row>
    <row r="185" spans="1:3" s="33" customFormat="1" ht="25.5" hidden="1" customHeight="1" x14ac:dyDescent="0.25">
      <c r="A185" s="35"/>
      <c r="B185" s="35"/>
      <c r="C185" s="36"/>
    </row>
    <row r="186" spans="1:3" s="33" customFormat="1" ht="25.5" hidden="1" customHeight="1" x14ac:dyDescent="0.25">
      <c r="A186" s="35"/>
      <c r="B186" s="35"/>
      <c r="C186" s="37"/>
    </row>
    <row r="187" spans="1:3" s="33" customFormat="1" ht="25.5" hidden="1" customHeight="1" x14ac:dyDescent="0.25">
      <c r="A187" s="35"/>
      <c r="B187" s="35"/>
      <c r="C187" s="36"/>
    </row>
    <row r="188" spans="1:3" s="33" customFormat="1" ht="25.5" hidden="1" customHeight="1" x14ac:dyDescent="0.25">
      <c r="A188" s="35"/>
      <c r="B188" s="35"/>
      <c r="C188" s="36"/>
    </row>
    <row r="189" spans="1:3" s="33" customFormat="1" ht="25.5" hidden="1" customHeight="1" x14ac:dyDescent="0.25">
      <c r="A189" s="35"/>
      <c r="B189" s="35"/>
      <c r="C189" s="36"/>
    </row>
    <row r="190" spans="1:3" s="33" customFormat="1" ht="25.5" hidden="1" customHeight="1" x14ac:dyDescent="0.25">
      <c r="A190" s="35"/>
      <c r="B190" s="35"/>
      <c r="C190" s="36"/>
    </row>
    <row r="191" spans="1:3" s="33" customFormat="1" ht="25.5" hidden="1" customHeight="1" x14ac:dyDescent="0.25">
      <c r="A191" s="35"/>
      <c r="B191" s="35"/>
      <c r="C191" s="36"/>
    </row>
    <row r="192" spans="1:3" s="33" customFormat="1" ht="25.5" hidden="1" customHeight="1" x14ac:dyDescent="0.25">
      <c r="A192" s="35"/>
      <c r="B192" s="35"/>
      <c r="C192" s="36"/>
    </row>
    <row r="193" spans="1:3" s="33" customFormat="1" ht="25.5" hidden="1" customHeight="1" x14ac:dyDescent="0.25">
      <c r="A193" s="35"/>
      <c r="B193" s="35"/>
      <c r="C193" s="36"/>
    </row>
    <row r="194" spans="1:3" s="33" customFormat="1" ht="25.5" hidden="1" customHeight="1" x14ac:dyDescent="0.25">
      <c r="A194" s="35"/>
      <c r="B194" s="35"/>
      <c r="C194" s="36"/>
    </row>
    <row r="195" spans="1:3" s="33" customFormat="1" ht="25.5" hidden="1" customHeight="1" x14ac:dyDescent="0.25">
      <c r="A195" s="35"/>
      <c r="B195" s="35"/>
      <c r="C195" s="36"/>
    </row>
    <row r="196" spans="1:3" s="33" customFormat="1" ht="25.5" hidden="1" customHeight="1" x14ac:dyDescent="0.25">
      <c r="A196" s="35"/>
      <c r="B196" s="35"/>
      <c r="C196" s="37"/>
    </row>
    <row r="197" spans="1:3" s="33" customFormat="1" ht="25.5" hidden="1" customHeight="1" x14ac:dyDescent="0.25">
      <c r="A197" s="35"/>
      <c r="B197" s="35"/>
      <c r="C197" s="36"/>
    </row>
    <row r="198" spans="1:3" s="33" customFormat="1" ht="25.5" hidden="1" customHeight="1" x14ac:dyDescent="0.25">
      <c r="A198" s="35"/>
      <c r="B198" s="35"/>
      <c r="C198" s="36"/>
    </row>
    <row r="199" spans="1:3" s="33" customFormat="1" ht="25.5" hidden="1" customHeight="1" x14ac:dyDescent="0.25">
      <c r="A199" s="35"/>
      <c r="B199" s="35"/>
      <c r="C199" s="36"/>
    </row>
    <row r="200" spans="1:3" s="33" customFormat="1" ht="25.5" hidden="1" customHeight="1" x14ac:dyDescent="0.25">
      <c r="A200" s="35"/>
      <c r="B200" s="35"/>
      <c r="C200" s="36"/>
    </row>
    <row r="201" spans="1:3" s="33" customFormat="1" ht="25.5" hidden="1" customHeight="1" x14ac:dyDescent="0.25">
      <c r="A201" s="35"/>
      <c r="B201" s="35"/>
      <c r="C201" s="36"/>
    </row>
    <row r="202" spans="1:3" s="33" customFormat="1" ht="25.5" hidden="1" customHeight="1" x14ac:dyDescent="0.25">
      <c r="A202" s="35"/>
      <c r="B202" s="35"/>
      <c r="C202" s="36"/>
    </row>
    <row r="203" spans="1:3" s="33" customFormat="1" ht="25.5" hidden="1" customHeight="1" x14ac:dyDescent="0.25">
      <c r="A203" s="35"/>
      <c r="B203" s="35"/>
      <c r="C203" s="36"/>
    </row>
    <row r="204" spans="1:3" s="33" customFormat="1" ht="25.5" hidden="1" customHeight="1" x14ac:dyDescent="0.25">
      <c r="A204" s="35"/>
      <c r="B204" s="35"/>
      <c r="C204" s="36"/>
    </row>
    <row r="205" spans="1:3" s="33" customFormat="1" ht="25.5" hidden="1" customHeight="1" x14ac:dyDescent="0.25">
      <c r="A205" s="35"/>
      <c r="B205" s="35"/>
      <c r="C205" s="36"/>
    </row>
    <row r="206" spans="1:3" s="33" customFormat="1" ht="25.5" hidden="1" customHeight="1" x14ac:dyDescent="0.25">
      <c r="A206" s="35"/>
      <c r="B206" s="35"/>
      <c r="C206" s="37"/>
    </row>
    <row r="207" spans="1:3" s="33" customFormat="1" ht="25.5" hidden="1" customHeight="1" x14ac:dyDescent="0.25">
      <c r="A207" s="35"/>
      <c r="B207" s="35"/>
      <c r="C207" s="36"/>
    </row>
    <row r="208" spans="1:3" s="33" customFormat="1" ht="25.5" hidden="1" customHeight="1" x14ac:dyDescent="0.25">
      <c r="A208" s="35"/>
      <c r="B208" s="35"/>
      <c r="C208" s="36"/>
    </row>
    <row r="209" spans="1:3" s="33" customFormat="1" ht="25.5" hidden="1" customHeight="1" x14ac:dyDescent="0.25">
      <c r="A209" s="35"/>
      <c r="B209" s="35"/>
      <c r="C209" s="36"/>
    </row>
    <row r="210" spans="1:3" s="33" customFormat="1" ht="25.5" hidden="1" customHeight="1" x14ac:dyDescent="0.25">
      <c r="A210" s="35"/>
      <c r="B210" s="35"/>
      <c r="C210" s="36"/>
    </row>
    <row r="211" spans="1:3" s="33" customFormat="1" ht="25.5" hidden="1" customHeight="1" x14ac:dyDescent="0.25">
      <c r="A211" s="35"/>
      <c r="B211" s="35"/>
      <c r="C211" s="36"/>
    </row>
    <row r="212" spans="1:3" s="33" customFormat="1" ht="25.5" hidden="1" customHeight="1" x14ac:dyDescent="0.25">
      <c r="A212" s="35"/>
      <c r="B212" s="35"/>
      <c r="C212" s="36"/>
    </row>
    <row r="213" spans="1:3" s="33" customFormat="1" ht="25.5" hidden="1" customHeight="1" x14ac:dyDescent="0.25">
      <c r="A213" s="35"/>
      <c r="B213" s="35"/>
      <c r="C213" s="36"/>
    </row>
    <row r="214" spans="1:3" s="33" customFormat="1" ht="25.5" hidden="1" customHeight="1" x14ac:dyDescent="0.25">
      <c r="A214" s="35"/>
      <c r="B214" s="35"/>
      <c r="C214" s="37"/>
    </row>
    <row r="215" spans="1:3" s="33" customFormat="1" ht="25.5" hidden="1" customHeight="1" x14ac:dyDescent="0.25">
      <c r="A215" s="35"/>
      <c r="B215" s="35"/>
      <c r="C215" s="36"/>
    </row>
    <row r="216" spans="1:3" s="33" customFormat="1" ht="25.5" hidden="1" customHeight="1" x14ac:dyDescent="0.25">
      <c r="A216" s="35"/>
      <c r="B216" s="35"/>
      <c r="C216" s="36"/>
    </row>
    <row r="217" spans="1:3" s="33" customFormat="1" ht="25.5" hidden="1" customHeight="1" x14ac:dyDescent="0.25">
      <c r="A217" s="35"/>
      <c r="B217" s="35"/>
      <c r="C217" s="36"/>
    </row>
    <row r="218" spans="1:3" s="33" customFormat="1" ht="25.5" hidden="1" customHeight="1" x14ac:dyDescent="0.25">
      <c r="A218" s="35"/>
      <c r="B218" s="35"/>
      <c r="C218" s="36"/>
    </row>
    <row r="219" spans="1:3" s="33" customFormat="1" ht="25.5" hidden="1" customHeight="1" x14ac:dyDescent="0.25">
      <c r="A219" s="35"/>
      <c r="B219" s="35"/>
      <c r="C219" s="36"/>
    </row>
    <row r="220" spans="1:3" s="33" customFormat="1" ht="25.5" hidden="1" customHeight="1" x14ac:dyDescent="0.25">
      <c r="A220" s="35"/>
      <c r="B220" s="35"/>
      <c r="C220" s="36"/>
    </row>
    <row r="221" spans="1:3" s="33" customFormat="1" ht="25.5" hidden="1" customHeight="1" x14ac:dyDescent="0.25">
      <c r="A221" s="35"/>
      <c r="B221" s="35"/>
      <c r="C221" s="36"/>
    </row>
    <row r="222" spans="1:3" s="33" customFormat="1" ht="25.5" hidden="1" customHeight="1" x14ac:dyDescent="0.25">
      <c r="A222" s="35"/>
      <c r="B222" s="35"/>
      <c r="C222" s="36"/>
    </row>
    <row r="223" spans="1:3" s="33" customFormat="1" ht="25.5" hidden="1" customHeight="1" x14ac:dyDescent="0.25">
      <c r="A223" s="35"/>
      <c r="B223" s="35"/>
      <c r="C223" s="36"/>
    </row>
    <row r="224" spans="1:3" s="33" customFormat="1" ht="25.5" hidden="1" customHeight="1" x14ac:dyDescent="0.25">
      <c r="A224" s="35"/>
      <c r="B224" s="35"/>
      <c r="C224" s="37"/>
    </row>
    <row r="225" spans="1:3" s="33" customFormat="1" ht="25.5" hidden="1" customHeight="1" x14ac:dyDescent="0.25">
      <c r="A225" s="35"/>
      <c r="B225" s="35"/>
      <c r="C225" s="36"/>
    </row>
    <row r="226" spans="1:3" s="33" customFormat="1" ht="25.5" hidden="1" customHeight="1" x14ac:dyDescent="0.25">
      <c r="A226" s="35"/>
      <c r="B226" s="35"/>
      <c r="C226" s="36"/>
    </row>
    <row r="227" spans="1:3" s="33" customFormat="1" ht="25.5" hidden="1" customHeight="1" x14ac:dyDescent="0.25">
      <c r="A227" s="35"/>
      <c r="B227" s="35"/>
      <c r="C227" s="36"/>
    </row>
    <row r="228" spans="1:3" s="33" customFormat="1" ht="25.5" hidden="1" customHeight="1" x14ac:dyDescent="0.25">
      <c r="A228" s="35"/>
      <c r="B228" s="35"/>
      <c r="C228" s="36"/>
    </row>
    <row r="229" spans="1:3" s="33" customFormat="1" ht="25.5" hidden="1" customHeight="1" x14ac:dyDescent="0.25">
      <c r="A229" s="35"/>
      <c r="B229" s="35"/>
      <c r="C229" s="36"/>
    </row>
    <row r="230" spans="1:3" s="33" customFormat="1" ht="25.5" hidden="1" customHeight="1" x14ac:dyDescent="0.25">
      <c r="A230" s="35"/>
      <c r="B230" s="35"/>
      <c r="C230" s="37"/>
    </row>
    <row r="231" spans="1:3" s="33" customFormat="1" ht="25.5" hidden="1" customHeight="1" x14ac:dyDescent="0.25">
      <c r="A231" s="35"/>
      <c r="B231" s="35"/>
      <c r="C231" s="36"/>
    </row>
    <row r="232" spans="1:3" s="33" customFormat="1" ht="25.5" hidden="1" customHeight="1" x14ac:dyDescent="0.25">
      <c r="A232" s="35"/>
      <c r="B232" s="35"/>
      <c r="C232" s="36"/>
    </row>
    <row r="233" spans="1:3" s="33" customFormat="1" ht="25.5" hidden="1" customHeight="1" x14ac:dyDescent="0.25">
      <c r="A233" s="35"/>
      <c r="B233" s="35"/>
      <c r="C233" s="36"/>
    </row>
    <row r="234" spans="1:3" s="33" customFormat="1" ht="25.5" hidden="1" customHeight="1" x14ac:dyDescent="0.25">
      <c r="A234" s="35"/>
      <c r="B234" s="35"/>
      <c r="C234" s="36"/>
    </row>
    <row r="235" spans="1:3" s="33" customFormat="1" ht="25.5" hidden="1" customHeight="1" x14ac:dyDescent="0.25">
      <c r="A235" s="35"/>
      <c r="B235" s="35"/>
      <c r="C235" s="36"/>
    </row>
    <row r="236" spans="1:3" s="33" customFormat="1" ht="25.5" hidden="1" customHeight="1" x14ac:dyDescent="0.25">
      <c r="A236" s="35"/>
      <c r="B236" s="35"/>
      <c r="C236" s="36"/>
    </row>
    <row r="237" spans="1:3" s="33" customFormat="1" ht="25.5" hidden="1" customHeight="1" x14ac:dyDescent="0.25">
      <c r="A237" s="35"/>
      <c r="B237" s="35"/>
      <c r="C237" s="36"/>
    </row>
    <row r="238" spans="1:3" s="33" customFormat="1" ht="25.5" hidden="1" customHeight="1" x14ac:dyDescent="0.25">
      <c r="A238" s="35"/>
      <c r="B238" s="35"/>
      <c r="C238" s="37"/>
    </row>
    <row r="239" spans="1:3" s="33" customFormat="1" ht="25.5" hidden="1" customHeight="1" x14ac:dyDescent="0.25">
      <c r="A239" s="35"/>
      <c r="B239" s="35"/>
      <c r="C239" s="36"/>
    </row>
    <row r="240" spans="1:3" s="33" customFormat="1" ht="25.5" hidden="1" customHeight="1" x14ac:dyDescent="0.25">
      <c r="A240" s="35"/>
      <c r="B240" s="35"/>
      <c r="C240" s="36"/>
    </row>
    <row r="241" spans="1:3" s="33" customFormat="1" ht="25.5" hidden="1" customHeight="1" x14ac:dyDescent="0.25">
      <c r="A241" s="35"/>
      <c r="B241" s="35"/>
      <c r="C241" s="36"/>
    </row>
    <row r="242" spans="1:3" s="33" customFormat="1" ht="25.5" hidden="1" customHeight="1" x14ac:dyDescent="0.25">
      <c r="A242" s="35"/>
      <c r="B242" s="35"/>
      <c r="C242" s="36"/>
    </row>
    <row r="243" spans="1:3" s="33" customFormat="1" ht="25.5" hidden="1" customHeight="1" x14ac:dyDescent="0.25">
      <c r="A243" s="35"/>
      <c r="B243" s="35"/>
      <c r="C243" s="36"/>
    </row>
    <row r="244" spans="1:3" s="33" customFormat="1" ht="25.5" hidden="1" customHeight="1" x14ac:dyDescent="0.25">
      <c r="A244" s="35"/>
      <c r="B244" s="35"/>
      <c r="C244" s="36"/>
    </row>
    <row r="245" spans="1:3" s="33" customFormat="1" ht="25.5" hidden="1" customHeight="1" x14ac:dyDescent="0.25">
      <c r="A245" s="35"/>
      <c r="B245" s="35"/>
      <c r="C245" s="36"/>
    </row>
    <row r="246" spans="1:3" s="33" customFormat="1" ht="25.5" hidden="1" customHeight="1" x14ac:dyDescent="0.25">
      <c r="A246" s="35"/>
      <c r="B246" s="35"/>
      <c r="C246" s="36"/>
    </row>
    <row r="247" spans="1:3" s="33" customFormat="1" ht="25.5" hidden="1" customHeight="1" x14ac:dyDescent="0.25">
      <c r="A247" s="35"/>
      <c r="B247" s="35"/>
      <c r="C247" s="36"/>
    </row>
    <row r="248" spans="1:3" s="33" customFormat="1" ht="25.5" hidden="1" customHeight="1" x14ac:dyDescent="0.25">
      <c r="A248" s="35"/>
      <c r="B248" s="35"/>
      <c r="C248" s="36"/>
    </row>
    <row r="249" spans="1:3" s="33" customFormat="1" ht="25.5" hidden="1" customHeight="1" x14ac:dyDescent="0.25">
      <c r="A249" s="35"/>
      <c r="B249" s="35"/>
      <c r="C249" s="37"/>
    </row>
    <row r="250" spans="1:3" s="33" customFormat="1" ht="25.5" hidden="1" customHeight="1" x14ac:dyDescent="0.25">
      <c r="A250" s="35"/>
      <c r="B250" s="35"/>
      <c r="C250" s="36"/>
    </row>
    <row r="251" spans="1:3" s="33" customFormat="1" ht="25.5" hidden="1" customHeight="1" x14ac:dyDescent="0.25">
      <c r="A251" s="35"/>
      <c r="B251" s="35"/>
      <c r="C251" s="36"/>
    </row>
    <row r="252" spans="1:3" s="33" customFormat="1" ht="25.5" hidden="1" customHeight="1" x14ac:dyDescent="0.25">
      <c r="A252" s="35"/>
      <c r="B252" s="35"/>
      <c r="C252" s="36"/>
    </row>
    <row r="253" spans="1:3" s="33" customFormat="1" ht="25.5" hidden="1" customHeight="1" x14ac:dyDescent="0.25">
      <c r="A253" s="35"/>
      <c r="B253" s="35"/>
      <c r="C253" s="36"/>
    </row>
    <row r="254" spans="1:3" s="33" customFormat="1" ht="25.5" hidden="1" customHeight="1" x14ac:dyDescent="0.25">
      <c r="A254" s="35"/>
      <c r="B254" s="35"/>
      <c r="C254" s="36"/>
    </row>
    <row r="255" spans="1:3" s="33" customFormat="1" ht="25.5" hidden="1" customHeight="1" x14ac:dyDescent="0.25">
      <c r="A255" s="35"/>
      <c r="B255" s="35"/>
      <c r="C255" s="37"/>
    </row>
    <row r="256" spans="1:3" s="33" customFormat="1" ht="25.5" hidden="1" customHeight="1" x14ac:dyDescent="0.25">
      <c r="A256" s="35"/>
      <c r="B256" s="35"/>
      <c r="C256" s="36"/>
    </row>
    <row r="257" spans="1:3" s="33" customFormat="1" ht="25.5" hidden="1" customHeight="1" x14ac:dyDescent="0.25">
      <c r="A257" s="35"/>
      <c r="B257" s="35"/>
      <c r="C257" s="36"/>
    </row>
    <row r="258" spans="1:3" s="33" customFormat="1" ht="25.5" hidden="1" customHeight="1" x14ac:dyDescent="0.25">
      <c r="A258" s="35"/>
      <c r="B258" s="35"/>
      <c r="C258" s="36"/>
    </row>
    <row r="259" spans="1:3" s="33" customFormat="1" ht="25.5" hidden="1" customHeight="1" x14ac:dyDescent="0.25">
      <c r="A259" s="35"/>
      <c r="B259" s="35"/>
      <c r="C259" s="36"/>
    </row>
    <row r="260" spans="1:3" s="33" customFormat="1" ht="25.5" hidden="1" customHeight="1" x14ac:dyDescent="0.25">
      <c r="A260" s="35"/>
      <c r="B260" s="35"/>
      <c r="C260" s="36"/>
    </row>
    <row r="261" spans="1:3" s="33" customFormat="1" ht="25.5" hidden="1" customHeight="1" x14ac:dyDescent="0.25">
      <c r="A261" s="35"/>
      <c r="B261" s="35"/>
      <c r="C261" s="36"/>
    </row>
    <row r="262" spans="1:3" s="33" customFormat="1" ht="25.5" hidden="1" customHeight="1" x14ac:dyDescent="0.25">
      <c r="A262" s="35"/>
      <c r="B262" s="35"/>
      <c r="C262" s="36"/>
    </row>
    <row r="263" spans="1:3" s="33" customFormat="1" ht="25.5" hidden="1" customHeight="1" x14ac:dyDescent="0.25">
      <c r="A263" s="35"/>
      <c r="B263" s="35"/>
      <c r="C263" s="37"/>
    </row>
    <row r="264" spans="1:3" s="33" customFormat="1" ht="25.5" hidden="1" customHeight="1" x14ac:dyDescent="0.25">
      <c r="A264" s="35"/>
      <c r="B264" s="35"/>
      <c r="C264" s="36"/>
    </row>
    <row r="265" spans="1:3" s="33" customFormat="1" ht="25.5" hidden="1" customHeight="1" x14ac:dyDescent="0.25">
      <c r="A265" s="35"/>
      <c r="B265" s="35"/>
      <c r="C265" s="36"/>
    </row>
    <row r="266" spans="1:3" s="33" customFormat="1" ht="25.5" hidden="1" customHeight="1" x14ac:dyDescent="0.25">
      <c r="A266" s="35"/>
      <c r="B266" s="35"/>
      <c r="C266" s="36"/>
    </row>
    <row r="267" spans="1:3" s="33" customFormat="1" ht="25.5" hidden="1" customHeight="1" x14ac:dyDescent="0.25">
      <c r="A267" s="35"/>
      <c r="B267" s="35"/>
      <c r="C267" s="36"/>
    </row>
    <row r="268" spans="1:3" s="33" customFormat="1" ht="25.5" hidden="1" customHeight="1" x14ac:dyDescent="0.25">
      <c r="A268" s="35"/>
      <c r="B268" s="35"/>
      <c r="C268" s="36"/>
    </row>
    <row r="269" spans="1:3" s="33" customFormat="1" ht="25.5" hidden="1" customHeight="1" x14ac:dyDescent="0.25">
      <c r="A269" s="35"/>
      <c r="B269" s="35"/>
      <c r="C269" s="36"/>
    </row>
    <row r="270" spans="1:3" s="33" customFormat="1" ht="25.5" hidden="1" customHeight="1" x14ac:dyDescent="0.25">
      <c r="A270" s="35"/>
      <c r="B270" s="35"/>
      <c r="C270" s="36"/>
    </row>
    <row r="271" spans="1:3" s="33" customFormat="1" ht="25.5" hidden="1" customHeight="1" x14ac:dyDescent="0.25">
      <c r="A271" s="35"/>
      <c r="B271" s="35"/>
      <c r="C271" s="36"/>
    </row>
    <row r="272" spans="1:3" s="33" customFormat="1" ht="25.5" hidden="1" customHeight="1" x14ac:dyDescent="0.25">
      <c r="A272" s="35"/>
      <c r="B272" s="35"/>
      <c r="C272" s="37"/>
    </row>
    <row r="273" spans="1:3" s="33" customFormat="1" ht="25.5" hidden="1" customHeight="1" x14ac:dyDescent="0.25">
      <c r="A273" s="35"/>
      <c r="B273" s="35"/>
      <c r="C273" s="36"/>
    </row>
    <row r="274" spans="1:3" s="33" customFormat="1" ht="25.5" hidden="1" customHeight="1" x14ac:dyDescent="0.25">
      <c r="A274" s="35"/>
      <c r="B274" s="35"/>
      <c r="C274" s="36"/>
    </row>
    <row r="275" spans="1:3" s="33" customFormat="1" ht="25.5" hidden="1" customHeight="1" x14ac:dyDescent="0.25">
      <c r="A275" s="35"/>
      <c r="B275" s="35"/>
      <c r="C275" s="37"/>
    </row>
    <row r="276" spans="1:3" s="33" customFormat="1" ht="25.5" hidden="1" customHeight="1" x14ac:dyDescent="0.25">
      <c r="A276" s="35"/>
      <c r="B276" s="35"/>
      <c r="C276" s="36"/>
    </row>
    <row r="277" spans="1:3" s="33" customFormat="1" ht="25.5" hidden="1" customHeight="1" x14ac:dyDescent="0.25">
      <c r="A277" s="35"/>
      <c r="B277" s="35"/>
      <c r="C277" s="36"/>
    </row>
    <row r="278" spans="1:3" s="33" customFormat="1" ht="25.5" hidden="1" customHeight="1" x14ac:dyDescent="0.25">
      <c r="A278" s="35"/>
      <c r="B278" s="35"/>
      <c r="C278" s="36"/>
    </row>
    <row r="279" spans="1:3" s="33" customFormat="1" ht="25.5" hidden="1" customHeight="1" x14ac:dyDescent="0.25">
      <c r="A279" s="35"/>
      <c r="B279" s="35"/>
      <c r="C279" s="36"/>
    </row>
    <row r="280" spans="1:3" s="33" customFormat="1" ht="25.5" hidden="1" customHeight="1" x14ac:dyDescent="0.25">
      <c r="A280" s="35"/>
      <c r="B280" s="35"/>
      <c r="C280" s="36"/>
    </row>
    <row r="281" spans="1:3" s="33" customFormat="1" ht="25.5" hidden="1" customHeight="1" x14ac:dyDescent="0.25">
      <c r="A281" s="35"/>
      <c r="B281" s="35"/>
      <c r="C281" s="36"/>
    </row>
    <row r="282" spans="1:3" s="33" customFormat="1" ht="25.5" hidden="1" customHeight="1" x14ac:dyDescent="0.25">
      <c r="A282" s="35"/>
      <c r="B282" s="35"/>
      <c r="C282" s="37"/>
    </row>
    <row r="283" spans="1:3" s="33" customFormat="1" ht="25.5" hidden="1" customHeight="1" x14ac:dyDescent="0.25">
      <c r="A283" s="35"/>
      <c r="B283" s="35"/>
      <c r="C283" s="36"/>
    </row>
    <row r="284" spans="1:3" s="33" customFormat="1" ht="25.5" hidden="1" customHeight="1" x14ac:dyDescent="0.25">
      <c r="A284" s="35"/>
      <c r="B284" s="35"/>
      <c r="C284" s="36"/>
    </row>
    <row r="285" spans="1:3" s="33" customFormat="1" ht="25.5" hidden="1" customHeight="1" x14ac:dyDescent="0.25">
      <c r="A285" s="35"/>
      <c r="B285" s="35"/>
      <c r="C285" s="36"/>
    </row>
    <row r="286" spans="1:3" s="33" customFormat="1" ht="25.5" hidden="1" customHeight="1" x14ac:dyDescent="0.25">
      <c r="A286" s="35"/>
      <c r="B286" s="35"/>
      <c r="C286" s="37"/>
    </row>
    <row r="287" spans="1:3" s="33" customFormat="1" ht="25.5" hidden="1" customHeight="1" x14ac:dyDescent="0.25">
      <c r="A287" s="35"/>
      <c r="B287" s="35"/>
      <c r="C287" s="37"/>
    </row>
    <row r="288" spans="1:3" s="33" customFormat="1" ht="25.5" hidden="1" customHeight="1" x14ac:dyDescent="0.25">
      <c r="A288" s="35"/>
      <c r="B288" s="35"/>
      <c r="C288" s="36"/>
    </row>
    <row r="289" spans="1:3" s="33" customFormat="1" ht="25.5" hidden="1" customHeight="1" x14ac:dyDescent="0.25">
      <c r="A289" s="35"/>
      <c r="B289" s="35"/>
      <c r="C289" s="36"/>
    </row>
    <row r="290" spans="1:3" s="33" customFormat="1" ht="25.5" hidden="1" customHeight="1" x14ac:dyDescent="0.25">
      <c r="A290" s="35"/>
      <c r="B290" s="35"/>
      <c r="C290" s="36"/>
    </row>
    <row r="291" spans="1:3" s="33" customFormat="1" ht="25.5" hidden="1" customHeight="1" x14ac:dyDescent="0.25">
      <c r="A291" s="35"/>
      <c r="B291" s="35"/>
      <c r="C291" s="36"/>
    </row>
    <row r="292" spans="1:3" s="33" customFormat="1" ht="25.5" hidden="1" customHeight="1" x14ac:dyDescent="0.25">
      <c r="A292" s="35"/>
      <c r="B292" s="35"/>
      <c r="C292" s="36"/>
    </row>
    <row r="293" spans="1:3" s="33" customFormat="1" ht="25.5" hidden="1" customHeight="1" x14ac:dyDescent="0.25">
      <c r="A293" s="35"/>
      <c r="B293" s="35"/>
      <c r="C293" s="36"/>
    </row>
    <row r="294" spans="1:3" s="33" customFormat="1" ht="25.5" hidden="1" customHeight="1" x14ac:dyDescent="0.25">
      <c r="A294" s="35"/>
      <c r="B294" s="35"/>
      <c r="C294" s="37"/>
    </row>
    <row r="295" spans="1:3" s="33" customFormat="1" ht="25.5" hidden="1" customHeight="1" x14ac:dyDescent="0.25">
      <c r="A295" s="35"/>
      <c r="B295" s="35"/>
      <c r="C295" s="36"/>
    </row>
    <row r="296" spans="1:3" s="33" customFormat="1" ht="25.5" hidden="1" customHeight="1" x14ac:dyDescent="0.25">
      <c r="A296" s="35"/>
      <c r="B296" s="35"/>
      <c r="C296" s="36"/>
    </row>
    <row r="297" spans="1:3" s="33" customFormat="1" ht="25.5" hidden="1" customHeight="1" x14ac:dyDescent="0.25">
      <c r="A297" s="35"/>
      <c r="B297" s="35"/>
      <c r="C297" s="36"/>
    </row>
    <row r="298" spans="1:3" s="33" customFormat="1" ht="25.5" hidden="1" customHeight="1" x14ac:dyDescent="0.25">
      <c r="A298" s="35"/>
      <c r="B298" s="35"/>
      <c r="C298" s="36"/>
    </row>
    <row r="299" spans="1:3" s="33" customFormat="1" ht="25.5" hidden="1" customHeight="1" x14ac:dyDescent="0.25">
      <c r="A299" s="35"/>
      <c r="B299" s="35"/>
      <c r="C299" s="37"/>
    </row>
    <row r="300" spans="1:3" s="33" customFormat="1" ht="25.5" hidden="1" customHeight="1" x14ac:dyDescent="0.25">
      <c r="A300" s="35"/>
      <c r="B300" s="35"/>
      <c r="C300" s="36"/>
    </row>
    <row r="301" spans="1:3" s="33" customFormat="1" ht="25.5" hidden="1" customHeight="1" x14ac:dyDescent="0.25">
      <c r="A301" s="35"/>
      <c r="B301" s="35"/>
      <c r="C301" s="36"/>
    </row>
    <row r="302" spans="1:3" s="33" customFormat="1" ht="25.5" hidden="1" customHeight="1" x14ac:dyDescent="0.25">
      <c r="A302" s="35"/>
      <c r="B302" s="35"/>
      <c r="C302" s="37"/>
    </row>
    <row r="303" spans="1:3" s="33" customFormat="1" ht="25.5" hidden="1" customHeight="1" x14ac:dyDescent="0.25">
      <c r="A303" s="35"/>
      <c r="B303" s="35"/>
      <c r="C303" s="36"/>
    </row>
    <row r="304" spans="1:3" s="33" customFormat="1" ht="25.5" hidden="1" customHeight="1" x14ac:dyDescent="0.25">
      <c r="A304" s="35"/>
      <c r="B304" s="35"/>
      <c r="C304" s="36"/>
    </row>
    <row r="305" spans="1:3" s="33" customFormat="1" ht="25.5" hidden="1" customHeight="1" x14ac:dyDescent="0.25">
      <c r="A305" s="35"/>
      <c r="B305" s="35"/>
      <c r="C305" s="36"/>
    </row>
    <row r="306" spans="1:3" s="33" customFormat="1" ht="25.5" hidden="1" customHeight="1" x14ac:dyDescent="0.25">
      <c r="A306" s="35"/>
      <c r="B306" s="35"/>
      <c r="C306" s="36"/>
    </row>
    <row r="307" spans="1:3" s="33" customFormat="1" ht="25.5" hidden="1" customHeight="1" x14ac:dyDescent="0.25">
      <c r="A307" s="35"/>
      <c r="B307" s="35"/>
      <c r="C307" s="36"/>
    </row>
    <row r="308" spans="1:3" s="33" customFormat="1" ht="25.5" hidden="1" customHeight="1" x14ac:dyDescent="0.25">
      <c r="A308" s="35"/>
      <c r="B308" s="35"/>
      <c r="C308" s="36"/>
    </row>
    <row r="309" spans="1:3" s="33" customFormat="1" ht="25.5" hidden="1" customHeight="1" x14ac:dyDescent="0.25">
      <c r="A309" s="35"/>
      <c r="B309" s="35"/>
      <c r="C309" s="37"/>
    </row>
    <row r="310" spans="1:3" s="33" customFormat="1" ht="25.5" hidden="1" customHeight="1" x14ac:dyDescent="0.25">
      <c r="A310" s="35"/>
      <c r="B310" s="35"/>
      <c r="C310" s="36"/>
    </row>
    <row r="311" spans="1:3" s="33" customFormat="1" ht="25.5" hidden="1" customHeight="1" x14ac:dyDescent="0.25">
      <c r="A311" s="35"/>
      <c r="B311" s="35"/>
      <c r="C311" s="37"/>
    </row>
    <row r="312" spans="1:3" s="33" customFormat="1" ht="25.5" hidden="1" customHeight="1" x14ac:dyDescent="0.25">
      <c r="A312" s="35"/>
      <c r="B312" s="35"/>
      <c r="C312" s="36"/>
    </row>
    <row r="313" spans="1:3" s="33" customFormat="1" ht="25.5" hidden="1" customHeight="1" x14ac:dyDescent="0.25">
      <c r="A313" s="35"/>
      <c r="B313" s="35"/>
      <c r="C313" s="36"/>
    </row>
    <row r="314" spans="1:3" s="33" customFormat="1" ht="25.5" hidden="1" customHeight="1" x14ac:dyDescent="0.25">
      <c r="A314" s="35"/>
      <c r="B314" s="35"/>
      <c r="C314" s="36"/>
    </row>
    <row r="315" spans="1:3" s="33" customFormat="1" ht="25.5" hidden="1" customHeight="1" x14ac:dyDescent="0.25">
      <c r="A315" s="35"/>
      <c r="B315" s="35"/>
      <c r="C315" s="36"/>
    </row>
    <row r="316" spans="1:3" s="33" customFormat="1" ht="25.5" hidden="1" customHeight="1" x14ac:dyDescent="0.25">
      <c r="A316" s="35"/>
      <c r="B316" s="35"/>
      <c r="C316" s="36"/>
    </row>
    <row r="317" spans="1:3" s="33" customFormat="1" ht="25.5" hidden="1" customHeight="1" x14ac:dyDescent="0.25">
      <c r="A317" s="35"/>
      <c r="B317" s="35"/>
      <c r="C317" s="36"/>
    </row>
    <row r="318" spans="1:3" s="33" customFormat="1" ht="25.5" hidden="1" customHeight="1" x14ac:dyDescent="0.25">
      <c r="A318" s="35"/>
      <c r="B318" s="35"/>
      <c r="C318" s="36"/>
    </row>
    <row r="319" spans="1:3" s="33" customFormat="1" ht="25.5" hidden="1" customHeight="1" x14ac:dyDescent="0.25">
      <c r="A319" s="35"/>
      <c r="B319" s="35"/>
      <c r="C319" s="36"/>
    </row>
    <row r="320" spans="1:3" s="33" customFormat="1" ht="25.5" hidden="1" customHeight="1" x14ac:dyDescent="0.25">
      <c r="A320" s="35"/>
      <c r="B320" s="35"/>
      <c r="C320" s="37"/>
    </row>
    <row r="321" spans="1:3" s="33" customFormat="1" ht="25.5" hidden="1" customHeight="1" x14ac:dyDescent="0.25">
      <c r="A321" s="35"/>
      <c r="B321" s="35"/>
      <c r="C321" s="36"/>
    </row>
    <row r="322" spans="1:3" s="33" customFormat="1" ht="25.5" hidden="1" customHeight="1" x14ac:dyDescent="0.25">
      <c r="A322" s="35"/>
      <c r="B322" s="35"/>
      <c r="C322" s="36"/>
    </row>
    <row r="323" spans="1:3" s="33" customFormat="1" ht="25.5" hidden="1" customHeight="1" x14ac:dyDescent="0.25">
      <c r="A323" s="35"/>
      <c r="B323" s="35"/>
      <c r="C323" s="36"/>
    </row>
    <row r="324" spans="1:3" s="33" customFormat="1" ht="25.5" hidden="1" customHeight="1" x14ac:dyDescent="0.25">
      <c r="A324" s="35"/>
      <c r="B324" s="35"/>
      <c r="C324" s="36"/>
    </row>
    <row r="325" spans="1:3" s="33" customFormat="1" ht="25.5" hidden="1" customHeight="1" x14ac:dyDescent="0.25">
      <c r="A325" s="35"/>
      <c r="B325" s="35"/>
      <c r="C325" s="36"/>
    </row>
    <row r="326" spans="1:3" s="33" customFormat="1" ht="25.5" hidden="1" customHeight="1" x14ac:dyDescent="0.25">
      <c r="A326" s="35"/>
      <c r="B326" s="35"/>
      <c r="C326" s="36"/>
    </row>
    <row r="327" spans="1:3" s="33" customFormat="1" ht="25.5" hidden="1" customHeight="1" x14ac:dyDescent="0.25">
      <c r="A327" s="35"/>
      <c r="B327" s="35"/>
      <c r="C327" s="36"/>
    </row>
    <row r="328" spans="1:3" s="33" customFormat="1" ht="25.5" hidden="1" customHeight="1" x14ac:dyDescent="0.25">
      <c r="A328" s="35"/>
      <c r="B328" s="35"/>
      <c r="C328" s="36"/>
    </row>
    <row r="329" spans="1:3" s="33" customFormat="1" ht="25.5" hidden="1" customHeight="1" x14ac:dyDescent="0.25">
      <c r="A329" s="35"/>
      <c r="B329" s="35"/>
      <c r="C329" s="36"/>
    </row>
    <row r="330" spans="1:3" s="33" customFormat="1" ht="25.5" hidden="1" customHeight="1" x14ac:dyDescent="0.25">
      <c r="A330" s="35"/>
      <c r="B330" s="35"/>
      <c r="C330" s="37"/>
    </row>
    <row r="331" spans="1:3" s="33" customFormat="1" ht="25.5" hidden="1" customHeight="1" x14ac:dyDescent="0.25">
      <c r="A331" s="35"/>
      <c r="B331" s="35"/>
      <c r="C331" s="36"/>
    </row>
    <row r="332" spans="1:3" s="33" customFormat="1" ht="25.5" hidden="1" customHeight="1" x14ac:dyDescent="0.25">
      <c r="A332" s="35"/>
      <c r="B332" s="35"/>
      <c r="C332" s="36"/>
    </row>
    <row r="333" spans="1:3" s="33" customFormat="1" ht="25.5" hidden="1" customHeight="1" x14ac:dyDescent="0.25">
      <c r="A333" s="35"/>
      <c r="B333" s="35"/>
      <c r="C333" s="36"/>
    </row>
    <row r="334" spans="1:3" s="33" customFormat="1" ht="25.5" hidden="1" customHeight="1" x14ac:dyDescent="0.25">
      <c r="A334" s="35"/>
      <c r="B334" s="35"/>
      <c r="C334" s="36"/>
    </row>
    <row r="335" spans="1:3" s="33" customFormat="1" ht="25.5" hidden="1" customHeight="1" x14ac:dyDescent="0.25">
      <c r="A335" s="35"/>
      <c r="B335" s="35"/>
      <c r="C335" s="37"/>
    </row>
    <row r="336" spans="1:3" s="33" customFormat="1" ht="25.5" hidden="1" customHeight="1" x14ac:dyDescent="0.25">
      <c r="A336" s="35"/>
      <c r="B336" s="35"/>
      <c r="C336" s="36"/>
    </row>
    <row r="337" spans="1:3" s="33" customFormat="1" ht="25.5" hidden="1" customHeight="1" x14ac:dyDescent="0.25">
      <c r="A337" s="35"/>
      <c r="B337" s="35"/>
      <c r="C337" s="36"/>
    </row>
    <row r="338" spans="1:3" s="33" customFormat="1" ht="25.5" hidden="1" customHeight="1" x14ac:dyDescent="0.25">
      <c r="A338" s="35"/>
      <c r="B338" s="35"/>
      <c r="C338" s="36"/>
    </row>
    <row r="339" spans="1:3" s="33" customFormat="1" ht="25.5" hidden="1" customHeight="1" x14ac:dyDescent="0.25">
      <c r="A339" s="35"/>
      <c r="B339" s="35"/>
      <c r="C339" s="36"/>
    </row>
    <row r="340" spans="1:3" s="33" customFormat="1" ht="25.5" hidden="1" customHeight="1" x14ac:dyDescent="0.25">
      <c r="A340" s="35"/>
      <c r="B340" s="35"/>
      <c r="C340" s="36"/>
    </row>
    <row r="341" spans="1:3" s="33" customFormat="1" ht="25.5" hidden="1" customHeight="1" x14ac:dyDescent="0.25">
      <c r="A341" s="35"/>
      <c r="B341" s="35"/>
      <c r="C341" s="36"/>
    </row>
    <row r="342" spans="1:3" s="33" customFormat="1" ht="25.5" hidden="1" customHeight="1" x14ac:dyDescent="0.25">
      <c r="A342" s="35"/>
      <c r="B342" s="35"/>
      <c r="C342" s="36"/>
    </row>
    <row r="343" spans="1:3" s="33" customFormat="1" ht="25.5" hidden="1" customHeight="1" x14ac:dyDescent="0.25">
      <c r="A343" s="35"/>
      <c r="B343" s="35"/>
      <c r="C343" s="36"/>
    </row>
    <row r="344" spans="1:3" s="33" customFormat="1" ht="25.5" hidden="1" customHeight="1" x14ac:dyDescent="0.25">
      <c r="A344" s="35"/>
      <c r="B344" s="35"/>
      <c r="C344" s="36"/>
    </row>
    <row r="345" spans="1:3" s="33" customFormat="1" ht="25.5" hidden="1" customHeight="1" x14ac:dyDescent="0.25">
      <c r="A345" s="35"/>
      <c r="B345" s="35"/>
      <c r="C345" s="37"/>
    </row>
    <row r="346" spans="1:3" s="33" customFormat="1" ht="25.5" hidden="1" customHeight="1" x14ac:dyDescent="0.25">
      <c r="A346" s="35"/>
      <c r="B346" s="35"/>
      <c r="C346" s="37"/>
    </row>
    <row r="347" spans="1:3" s="33" customFormat="1" ht="25.5" hidden="1" customHeight="1" x14ac:dyDescent="0.25">
      <c r="A347" s="35"/>
      <c r="B347" s="35"/>
      <c r="C347" s="36"/>
    </row>
    <row r="348" spans="1:3" s="33" customFormat="1" ht="25.5" hidden="1" customHeight="1" x14ac:dyDescent="0.25">
      <c r="A348" s="35"/>
      <c r="B348" s="35"/>
      <c r="C348" s="36"/>
    </row>
    <row r="349" spans="1:3" s="33" customFormat="1" ht="25.5" hidden="1" customHeight="1" x14ac:dyDescent="0.25">
      <c r="A349" s="35"/>
      <c r="B349" s="35"/>
      <c r="C349" s="36"/>
    </row>
    <row r="350" spans="1:3" s="33" customFormat="1" ht="25.5" hidden="1" customHeight="1" x14ac:dyDescent="0.25">
      <c r="A350" s="35"/>
      <c r="B350" s="35"/>
      <c r="C350" s="36"/>
    </row>
    <row r="351" spans="1:3" s="33" customFormat="1" ht="25.5" hidden="1" customHeight="1" x14ac:dyDescent="0.25">
      <c r="A351" s="35"/>
      <c r="B351" s="35"/>
      <c r="C351" s="36"/>
    </row>
    <row r="352" spans="1:3" s="33" customFormat="1" ht="25.5" hidden="1" customHeight="1" x14ac:dyDescent="0.25">
      <c r="A352" s="35"/>
      <c r="B352" s="35"/>
      <c r="C352" s="36"/>
    </row>
    <row r="353" spans="1:3" s="33" customFormat="1" ht="25.5" hidden="1" customHeight="1" x14ac:dyDescent="0.25">
      <c r="A353" s="35"/>
      <c r="B353" s="35"/>
      <c r="C353" s="36"/>
    </row>
    <row r="354" spans="1:3" s="33" customFormat="1" ht="25.5" hidden="1" customHeight="1" x14ac:dyDescent="0.25">
      <c r="A354" s="35"/>
      <c r="B354" s="35"/>
      <c r="C354" s="36"/>
    </row>
    <row r="355" spans="1:3" s="33" customFormat="1" ht="25.5" hidden="1" customHeight="1" x14ac:dyDescent="0.25">
      <c r="A355" s="35"/>
      <c r="B355" s="35"/>
      <c r="C355" s="37"/>
    </row>
    <row r="356" spans="1:3" s="33" customFormat="1" ht="25.5" hidden="1" customHeight="1" x14ac:dyDescent="0.25">
      <c r="A356" s="35"/>
      <c r="B356" s="35"/>
      <c r="C356" s="36"/>
    </row>
    <row r="357" spans="1:3" s="33" customFormat="1" ht="25.5" hidden="1" customHeight="1" x14ac:dyDescent="0.25">
      <c r="A357" s="35"/>
      <c r="B357" s="35"/>
      <c r="C357" s="36"/>
    </row>
    <row r="358" spans="1:3" s="33" customFormat="1" ht="25.5" hidden="1" customHeight="1" x14ac:dyDescent="0.25">
      <c r="A358" s="35"/>
      <c r="B358" s="35"/>
      <c r="C358" s="36"/>
    </row>
    <row r="359" spans="1:3" s="33" customFormat="1" ht="25.5" hidden="1" customHeight="1" x14ac:dyDescent="0.25">
      <c r="A359" s="35"/>
      <c r="B359" s="35"/>
      <c r="C359" s="36"/>
    </row>
    <row r="360" spans="1:3" s="33" customFormat="1" ht="25.5" hidden="1" customHeight="1" x14ac:dyDescent="0.25">
      <c r="A360" s="35"/>
      <c r="B360" s="35"/>
      <c r="C360" s="36"/>
    </row>
    <row r="361" spans="1:3" s="33" customFormat="1" ht="25.5" hidden="1" customHeight="1" x14ac:dyDescent="0.25">
      <c r="A361" s="35"/>
      <c r="B361" s="35"/>
      <c r="C361" s="36"/>
    </row>
    <row r="362" spans="1:3" s="33" customFormat="1" ht="25.5" hidden="1" customHeight="1" x14ac:dyDescent="0.25">
      <c r="A362" s="35"/>
      <c r="B362" s="35"/>
      <c r="C362" s="36"/>
    </row>
    <row r="363" spans="1:3" s="33" customFormat="1" ht="25.5" hidden="1" customHeight="1" x14ac:dyDescent="0.25">
      <c r="A363" s="35"/>
      <c r="B363" s="35"/>
      <c r="C363" s="36"/>
    </row>
    <row r="364" spans="1:3" s="33" customFormat="1" ht="25.5" hidden="1" customHeight="1" x14ac:dyDescent="0.25">
      <c r="A364" s="35"/>
      <c r="B364" s="35"/>
      <c r="C364" s="37"/>
    </row>
    <row r="365" spans="1:3" s="33" customFormat="1" ht="25.5" hidden="1" customHeight="1" x14ac:dyDescent="0.25">
      <c r="A365" s="35"/>
      <c r="B365" s="35"/>
      <c r="C365" s="36"/>
    </row>
    <row r="366" spans="1:3" s="33" customFormat="1" ht="25.5" hidden="1" customHeight="1" x14ac:dyDescent="0.25">
      <c r="A366" s="35"/>
      <c r="B366" s="35"/>
      <c r="C366" s="36"/>
    </row>
    <row r="367" spans="1:3" s="33" customFormat="1" ht="25.5" hidden="1" customHeight="1" x14ac:dyDescent="0.25">
      <c r="A367" s="35"/>
      <c r="B367" s="35"/>
      <c r="C367" s="37"/>
    </row>
    <row r="368" spans="1:3" s="33" customFormat="1" ht="25.5" hidden="1" customHeight="1" x14ac:dyDescent="0.25">
      <c r="A368" s="35"/>
      <c r="B368" s="35"/>
      <c r="C368" s="37"/>
    </row>
    <row r="369" spans="1:3" s="33" customFormat="1" ht="25.5" hidden="1" customHeight="1" x14ac:dyDescent="0.25">
      <c r="A369" s="35"/>
      <c r="B369" s="35"/>
      <c r="C369" s="36"/>
    </row>
    <row r="370" spans="1:3" s="33" customFormat="1" ht="25.5" hidden="1" customHeight="1" x14ac:dyDescent="0.25">
      <c r="A370" s="35"/>
      <c r="B370" s="35"/>
      <c r="C370" s="36"/>
    </row>
    <row r="371" spans="1:3" s="33" customFormat="1" ht="25.5" hidden="1" customHeight="1" x14ac:dyDescent="0.25">
      <c r="A371" s="35"/>
      <c r="B371" s="35"/>
      <c r="C371" s="36"/>
    </row>
    <row r="372" spans="1:3" s="33" customFormat="1" ht="25.5" hidden="1" customHeight="1" x14ac:dyDescent="0.25">
      <c r="A372" s="35"/>
      <c r="B372" s="35"/>
      <c r="C372" s="36"/>
    </row>
    <row r="373" spans="1:3" s="33" customFormat="1" ht="25.5" hidden="1" customHeight="1" x14ac:dyDescent="0.25">
      <c r="A373" s="35"/>
      <c r="B373" s="35"/>
      <c r="C373" s="36"/>
    </row>
    <row r="374" spans="1:3" s="33" customFormat="1" ht="25.5" hidden="1" customHeight="1" x14ac:dyDescent="0.25">
      <c r="A374" s="35"/>
      <c r="B374" s="35"/>
      <c r="C374" s="36"/>
    </row>
    <row r="375" spans="1:3" s="33" customFormat="1" ht="25.5" hidden="1" customHeight="1" x14ac:dyDescent="0.25">
      <c r="A375" s="35"/>
      <c r="B375" s="35"/>
      <c r="C375" s="36"/>
    </row>
    <row r="376" spans="1:3" s="33" customFormat="1" ht="25.5" hidden="1" customHeight="1" x14ac:dyDescent="0.25">
      <c r="A376" s="35"/>
      <c r="B376" s="35"/>
      <c r="C376" s="36"/>
    </row>
    <row r="377" spans="1:3" s="33" customFormat="1" ht="25.5" hidden="1" customHeight="1" x14ac:dyDescent="0.25">
      <c r="A377" s="35"/>
      <c r="B377" s="35"/>
      <c r="C377" s="36"/>
    </row>
    <row r="378" spans="1:3" s="33" customFormat="1" ht="25.5" hidden="1" customHeight="1" x14ac:dyDescent="0.25">
      <c r="A378" s="35"/>
      <c r="B378" s="35"/>
      <c r="C378" s="36"/>
    </row>
    <row r="379" spans="1:3" s="33" customFormat="1" ht="25.5" hidden="1" customHeight="1" x14ac:dyDescent="0.25">
      <c r="A379" s="35"/>
      <c r="B379" s="35"/>
      <c r="C379" s="36"/>
    </row>
    <row r="380" spans="1:3" s="33" customFormat="1" ht="25.5" hidden="1" customHeight="1" x14ac:dyDescent="0.25">
      <c r="A380" s="35"/>
      <c r="B380" s="35"/>
      <c r="C380" s="36"/>
    </row>
    <row r="381" spans="1:3" s="33" customFormat="1" ht="25.5" hidden="1" customHeight="1" x14ac:dyDescent="0.25">
      <c r="A381" s="35"/>
      <c r="B381" s="35"/>
      <c r="C381" s="37"/>
    </row>
    <row r="382" spans="1:3" s="33" customFormat="1" ht="25.5" hidden="1" customHeight="1" x14ac:dyDescent="0.25">
      <c r="A382" s="35"/>
      <c r="B382" s="35"/>
      <c r="C382" s="36"/>
    </row>
    <row r="383" spans="1:3" s="33" customFormat="1" ht="25.5" hidden="1" customHeight="1" x14ac:dyDescent="0.25">
      <c r="A383" s="35"/>
      <c r="B383" s="35"/>
      <c r="C383" s="36"/>
    </row>
    <row r="384" spans="1:3" s="33" customFormat="1" ht="25.5" hidden="1" customHeight="1" x14ac:dyDescent="0.25">
      <c r="A384" s="35"/>
      <c r="B384" s="35"/>
      <c r="C384" s="36"/>
    </row>
    <row r="385" spans="1:3" s="33" customFormat="1" ht="25.5" hidden="1" customHeight="1" x14ac:dyDescent="0.25">
      <c r="A385" s="35"/>
      <c r="B385" s="35"/>
      <c r="C385" s="36"/>
    </row>
    <row r="386" spans="1:3" s="33" customFormat="1" ht="25.5" hidden="1" customHeight="1" x14ac:dyDescent="0.25">
      <c r="A386" s="35"/>
      <c r="B386" s="35"/>
      <c r="C386" s="36"/>
    </row>
    <row r="387" spans="1:3" s="33" customFormat="1" ht="25.5" hidden="1" customHeight="1" x14ac:dyDescent="0.25">
      <c r="A387" s="35"/>
      <c r="B387" s="35"/>
      <c r="C387" s="36"/>
    </row>
    <row r="388" spans="1:3" s="33" customFormat="1" ht="25.5" hidden="1" customHeight="1" x14ac:dyDescent="0.25">
      <c r="A388" s="35"/>
      <c r="B388" s="35"/>
      <c r="C388" s="37"/>
    </row>
    <row r="389" spans="1:3" s="33" customFormat="1" ht="25.5" hidden="1" customHeight="1" x14ac:dyDescent="0.25">
      <c r="A389" s="35"/>
      <c r="B389" s="35"/>
      <c r="C389" s="36"/>
    </row>
    <row r="390" spans="1:3" s="33" customFormat="1" ht="25.5" hidden="1" customHeight="1" x14ac:dyDescent="0.25">
      <c r="A390" s="35"/>
      <c r="B390" s="35"/>
      <c r="C390" s="36"/>
    </row>
    <row r="391" spans="1:3" s="33" customFormat="1" ht="25.5" hidden="1" customHeight="1" x14ac:dyDescent="0.25">
      <c r="A391" s="35"/>
      <c r="B391" s="35"/>
      <c r="C391" s="36"/>
    </row>
    <row r="392" spans="1:3" s="33" customFormat="1" ht="25.5" hidden="1" customHeight="1" x14ac:dyDescent="0.25">
      <c r="A392" s="35"/>
      <c r="B392" s="35"/>
      <c r="C392" s="36"/>
    </row>
    <row r="393" spans="1:3" s="33" customFormat="1" ht="25.5" hidden="1" customHeight="1" x14ac:dyDescent="0.25">
      <c r="A393" s="35"/>
      <c r="B393" s="35"/>
      <c r="C393" s="36"/>
    </row>
    <row r="394" spans="1:3" s="33" customFormat="1" ht="25.5" hidden="1" customHeight="1" x14ac:dyDescent="0.25">
      <c r="A394" s="35"/>
      <c r="B394" s="35"/>
      <c r="C394" s="36"/>
    </row>
    <row r="395" spans="1:3" s="33" customFormat="1" ht="25.5" hidden="1" customHeight="1" x14ac:dyDescent="0.25">
      <c r="A395" s="35"/>
      <c r="B395" s="35"/>
      <c r="C395" s="36"/>
    </row>
    <row r="396" spans="1:3" s="33" customFormat="1" ht="25.5" hidden="1" customHeight="1" x14ac:dyDescent="0.25">
      <c r="A396" s="35"/>
      <c r="B396" s="35"/>
      <c r="C396" s="36"/>
    </row>
    <row r="397" spans="1:3" s="33" customFormat="1" ht="25.5" hidden="1" customHeight="1" x14ac:dyDescent="0.25">
      <c r="A397" s="35"/>
      <c r="B397" s="35"/>
      <c r="C397" s="36"/>
    </row>
    <row r="398" spans="1:3" s="33" customFormat="1" ht="25.5" hidden="1" customHeight="1" x14ac:dyDescent="0.25">
      <c r="A398" s="35"/>
      <c r="B398" s="35"/>
      <c r="C398" s="37"/>
    </row>
    <row r="399" spans="1:3" s="33" customFormat="1" ht="25.5" hidden="1" customHeight="1" x14ac:dyDescent="0.25">
      <c r="A399" s="35"/>
      <c r="B399" s="35"/>
      <c r="C399" s="36"/>
    </row>
    <row r="400" spans="1:3" s="33" customFormat="1" ht="25.5" hidden="1" customHeight="1" x14ac:dyDescent="0.25">
      <c r="A400" s="35"/>
      <c r="B400" s="35"/>
      <c r="C400" s="36"/>
    </row>
    <row r="401" spans="1:3" s="33" customFormat="1" ht="25.5" hidden="1" customHeight="1" x14ac:dyDescent="0.25">
      <c r="A401" s="35"/>
      <c r="B401" s="35"/>
      <c r="C401" s="36"/>
    </row>
    <row r="402" spans="1:3" s="33" customFormat="1" ht="25.5" hidden="1" customHeight="1" x14ac:dyDescent="0.25">
      <c r="A402" s="35"/>
      <c r="B402" s="35"/>
      <c r="C402" s="36"/>
    </row>
    <row r="403" spans="1:3" s="33" customFormat="1" ht="25.5" hidden="1" customHeight="1" x14ac:dyDescent="0.25">
      <c r="A403" s="35"/>
      <c r="B403" s="35"/>
      <c r="C403" s="36"/>
    </row>
    <row r="404" spans="1:3" s="33" customFormat="1" ht="25.5" hidden="1" customHeight="1" x14ac:dyDescent="0.25">
      <c r="A404" s="35"/>
      <c r="B404" s="35"/>
      <c r="C404" s="36"/>
    </row>
    <row r="405" spans="1:3" s="33" customFormat="1" ht="25.5" hidden="1" customHeight="1" x14ac:dyDescent="0.25">
      <c r="A405" s="35"/>
      <c r="B405" s="35"/>
      <c r="C405" s="36"/>
    </row>
    <row r="406" spans="1:3" s="33" customFormat="1" ht="25.5" hidden="1" customHeight="1" x14ac:dyDescent="0.25">
      <c r="A406" s="35"/>
      <c r="B406" s="35"/>
      <c r="C406" s="36"/>
    </row>
    <row r="407" spans="1:3" s="33" customFormat="1" ht="25.5" hidden="1" customHeight="1" x14ac:dyDescent="0.25">
      <c r="A407" s="35"/>
      <c r="B407" s="35"/>
      <c r="C407" s="36"/>
    </row>
    <row r="408" spans="1:3" s="33" customFormat="1" ht="25.5" hidden="1" customHeight="1" x14ac:dyDescent="0.25">
      <c r="A408" s="35"/>
      <c r="B408" s="35"/>
      <c r="C408" s="37"/>
    </row>
    <row r="409" spans="1:3" s="33" customFormat="1" ht="25.5" hidden="1" customHeight="1" x14ac:dyDescent="0.25">
      <c r="A409" s="35"/>
      <c r="B409" s="35"/>
      <c r="C409" s="36"/>
    </row>
    <row r="410" spans="1:3" s="33" customFormat="1" ht="25.5" hidden="1" customHeight="1" x14ac:dyDescent="0.25">
      <c r="A410" s="35"/>
      <c r="B410" s="35"/>
      <c r="C410" s="36"/>
    </row>
    <row r="411" spans="1:3" s="33" customFormat="1" ht="25.5" hidden="1" customHeight="1" x14ac:dyDescent="0.25">
      <c r="A411" s="35"/>
      <c r="B411" s="35"/>
      <c r="C411" s="37"/>
    </row>
    <row r="412" spans="1:3" s="33" customFormat="1" ht="25.5" hidden="1" customHeight="1" x14ac:dyDescent="0.25">
      <c r="A412" s="35"/>
      <c r="B412" s="35"/>
      <c r="C412" s="36"/>
    </row>
    <row r="413" spans="1:3" s="33" customFormat="1" ht="25.5" hidden="1" customHeight="1" x14ac:dyDescent="0.25">
      <c r="A413" s="35"/>
      <c r="B413" s="35"/>
      <c r="C413" s="36"/>
    </row>
    <row r="414" spans="1:3" s="33" customFormat="1" ht="25.5" hidden="1" customHeight="1" x14ac:dyDescent="0.25">
      <c r="A414" s="35"/>
      <c r="B414" s="35"/>
      <c r="C414" s="36"/>
    </row>
    <row r="415" spans="1:3" s="33" customFormat="1" ht="25.5" hidden="1" customHeight="1" x14ac:dyDescent="0.25">
      <c r="A415" s="35"/>
      <c r="B415" s="35"/>
      <c r="C415" s="37"/>
    </row>
    <row r="416" spans="1:3" s="33" customFormat="1" ht="25.5" hidden="1" customHeight="1" x14ac:dyDescent="0.25">
      <c r="A416" s="35"/>
      <c r="B416" s="35"/>
      <c r="C416" s="37"/>
    </row>
    <row r="417" spans="1:3" s="33" customFormat="1" ht="25.5" hidden="1" customHeight="1" x14ac:dyDescent="0.25">
      <c r="A417" s="35"/>
      <c r="B417" s="35"/>
      <c r="C417" s="36"/>
    </row>
    <row r="418" spans="1:3" s="33" customFormat="1" ht="25.5" hidden="1" customHeight="1" x14ac:dyDescent="0.25">
      <c r="A418" s="35"/>
      <c r="B418" s="35"/>
      <c r="C418" s="36"/>
    </row>
    <row r="419" spans="1:3" s="33" customFormat="1" ht="25.5" hidden="1" customHeight="1" x14ac:dyDescent="0.25">
      <c r="A419" s="35"/>
      <c r="B419" s="35"/>
      <c r="C419" s="36"/>
    </row>
    <row r="420" spans="1:3" s="33" customFormat="1" ht="25.5" hidden="1" customHeight="1" x14ac:dyDescent="0.25">
      <c r="A420" s="35"/>
      <c r="B420" s="35"/>
      <c r="C420" s="36"/>
    </row>
    <row r="421" spans="1:3" s="33" customFormat="1" ht="25.5" hidden="1" customHeight="1" x14ac:dyDescent="0.25">
      <c r="A421" s="35"/>
      <c r="B421" s="35"/>
      <c r="C421" s="36"/>
    </row>
    <row r="422" spans="1:3" s="33" customFormat="1" ht="25.5" hidden="1" customHeight="1" x14ac:dyDescent="0.25">
      <c r="A422" s="35"/>
      <c r="B422" s="35"/>
      <c r="C422" s="36"/>
    </row>
    <row r="423" spans="1:3" s="33" customFormat="1" ht="25.5" hidden="1" customHeight="1" x14ac:dyDescent="0.25">
      <c r="A423" s="35"/>
      <c r="B423" s="35"/>
      <c r="C423" s="37"/>
    </row>
    <row r="424" spans="1:3" s="33" customFormat="1" ht="25.5" hidden="1" customHeight="1" x14ac:dyDescent="0.25">
      <c r="A424" s="35"/>
      <c r="B424" s="35"/>
      <c r="C424" s="36"/>
    </row>
    <row r="425" spans="1:3" s="33" customFormat="1" ht="25.5" hidden="1" customHeight="1" x14ac:dyDescent="0.25">
      <c r="A425" s="35"/>
      <c r="B425" s="35"/>
      <c r="C425" s="36"/>
    </row>
    <row r="426" spans="1:3" s="33" customFormat="1" ht="25.5" hidden="1" customHeight="1" x14ac:dyDescent="0.25">
      <c r="A426" s="35"/>
      <c r="B426" s="35"/>
      <c r="C426" s="36"/>
    </row>
    <row r="427" spans="1:3" s="33" customFormat="1" ht="25.5" hidden="1" customHeight="1" x14ac:dyDescent="0.25">
      <c r="A427" s="35"/>
      <c r="B427" s="35"/>
      <c r="C427" s="36"/>
    </row>
    <row r="428" spans="1:3" s="33" customFormat="1" ht="25.5" hidden="1" customHeight="1" x14ac:dyDescent="0.25">
      <c r="A428" s="35"/>
      <c r="B428" s="35"/>
      <c r="C428" s="36"/>
    </row>
    <row r="429" spans="1:3" s="33" customFormat="1" ht="25.5" hidden="1" customHeight="1" x14ac:dyDescent="0.25">
      <c r="A429" s="35"/>
      <c r="B429" s="35"/>
      <c r="C429" s="37"/>
    </row>
    <row r="430" spans="1:3" s="33" customFormat="1" ht="25.5" hidden="1" customHeight="1" x14ac:dyDescent="0.25">
      <c r="A430" s="35"/>
      <c r="B430" s="35"/>
      <c r="C430" s="36"/>
    </row>
    <row r="431" spans="1:3" s="33" customFormat="1" ht="25.5" hidden="1" customHeight="1" x14ac:dyDescent="0.25">
      <c r="A431" s="35"/>
      <c r="B431" s="35"/>
      <c r="C431" s="36"/>
    </row>
    <row r="432" spans="1:3" s="33" customFormat="1" ht="25.5" hidden="1" customHeight="1" x14ac:dyDescent="0.25">
      <c r="A432" s="35"/>
      <c r="B432" s="35"/>
      <c r="C432" s="36"/>
    </row>
    <row r="433" spans="1:3" s="33" customFormat="1" ht="25.5" hidden="1" customHeight="1" x14ac:dyDescent="0.25">
      <c r="A433" s="35"/>
      <c r="B433" s="35"/>
      <c r="C433" s="37"/>
    </row>
    <row r="434" spans="1:3" s="33" customFormat="1" ht="25.5" hidden="1" customHeight="1" x14ac:dyDescent="0.25">
      <c r="A434" s="35"/>
      <c r="B434" s="35"/>
      <c r="C434" s="37"/>
    </row>
    <row r="435" spans="1:3" s="33" customFormat="1" ht="25.5" hidden="1" customHeight="1" x14ac:dyDescent="0.25">
      <c r="A435" s="35"/>
      <c r="B435" s="35"/>
      <c r="C435" s="36"/>
    </row>
    <row r="436" spans="1:3" s="33" customFormat="1" ht="25.5" hidden="1" customHeight="1" x14ac:dyDescent="0.25">
      <c r="A436" s="35"/>
      <c r="B436" s="35"/>
      <c r="C436" s="36"/>
    </row>
    <row r="437" spans="1:3" s="33" customFormat="1" ht="25.5" hidden="1" customHeight="1" x14ac:dyDescent="0.25">
      <c r="A437" s="35"/>
      <c r="B437" s="35"/>
      <c r="C437" s="36"/>
    </row>
    <row r="438" spans="1:3" s="33" customFormat="1" ht="25.5" hidden="1" customHeight="1" x14ac:dyDescent="0.25">
      <c r="A438" s="35"/>
      <c r="B438" s="35"/>
      <c r="C438" s="36"/>
    </row>
    <row r="439" spans="1:3" s="33" customFormat="1" ht="25.5" hidden="1" customHeight="1" x14ac:dyDescent="0.25">
      <c r="A439" s="35"/>
      <c r="B439" s="35"/>
      <c r="C439" s="36"/>
    </row>
    <row r="440" spans="1:3" s="33" customFormat="1" ht="25.5" hidden="1" customHeight="1" x14ac:dyDescent="0.25">
      <c r="A440" s="35"/>
      <c r="B440" s="35"/>
      <c r="C440" s="36"/>
    </row>
    <row r="441" spans="1:3" s="33" customFormat="1" ht="25.5" hidden="1" customHeight="1" x14ac:dyDescent="0.25">
      <c r="A441" s="35"/>
      <c r="B441" s="35"/>
      <c r="C441" s="36"/>
    </row>
    <row r="442" spans="1:3" s="33" customFormat="1" ht="25.5" hidden="1" customHeight="1" x14ac:dyDescent="0.25">
      <c r="A442" s="35"/>
      <c r="B442" s="35"/>
      <c r="C442" s="36"/>
    </row>
    <row r="443" spans="1:3" s="33" customFormat="1" ht="25.5" hidden="1" customHeight="1" x14ac:dyDescent="0.25">
      <c r="A443" s="35"/>
      <c r="B443" s="35"/>
      <c r="C443" s="37"/>
    </row>
    <row r="444" spans="1:3" s="33" customFormat="1" ht="25.5" hidden="1" customHeight="1" x14ac:dyDescent="0.25">
      <c r="A444" s="35"/>
      <c r="B444" s="35"/>
      <c r="C444" s="36"/>
    </row>
    <row r="445" spans="1:3" s="33" customFormat="1" ht="25.5" hidden="1" customHeight="1" x14ac:dyDescent="0.25">
      <c r="A445" s="35"/>
      <c r="B445" s="35"/>
      <c r="C445" s="36"/>
    </row>
    <row r="446" spans="1:3" s="33" customFormat="1" ht="25.5" hidden="1" customHeight="1" x14ac:dyDescent="0.25">
      <c r="A446" s="35"/>
      <c r="B446" s="35"/>
      <c r="C446" s="36"/>
    </row>
    <row r="447" spans="1:3" s="33" customFormat="1" ht="25.5" hidden="1" customHeight="1" x14ac:dyDescent="0.25">
      <c r="A447" s="35"/>
      <c r="B447" s="35"/>
      <c r="C447" s="36"/>
    </row>
    <row r="448" spans="1:3" s="33" customFormat="1" ht="25.5" hidden="1" customHeight="1" x14ac:dyDescent="0.25">
      <c r="A448" s="35"/>
      <c r="B448" s="35"/>
      <c r="C448" s="36"/>
    </row>
    <row r="449" spans="1:3" s="33" customFormat="1" ht="25.5" hidden="1" customHeight="1" x14ac:dyDescent="0.25">
      <c r="A449" s="35"/>
      <c r="B449" s="35"/>
      <c r="C449" s="36"/>
    </row>
    <row r="450" spans="1:3" s="33" customFormat="1" ht="25.5" hidden="1" customHeight="1" x14ac:dyDescent="0.25">
      <c r="A450" s="35"/>
      <c r="B450" s="35"/>
      <c r="C450" s="36"/>
    </row>
    <row r="451" spans="1:3" s="33" customFormat="1" ht="25.5" hidden="1" customHeight="1" x14ac:dyDescent="0.25">
      <c r="A451" s="35"/>
      <c r="B451" s="35"/>
      <c r="C451" s="36"/>
    </row>
    <row r="452" spans="1:3" s="33" customFormat="1" ht="25.5" hidden="1" customHeight="1" x14ac:dyDescent="0.25">
      <c r="A452" s="35"/>
      <c r="B452" s="35"/>
      <c r="C452" s="37"/>
    </row>
    <row r="453" spans="1:3" s="33" customFormat="1" ht="25.5" hidden="1" customHeight="1" x14ac:dyDescent="0.25">
      <c r="A453" s="35"/>
      <c r="B453" s="35"/>
      <c r="C453" s="36"/>
    </row>
    <row r="454" spans="1:3" s="33" customFormat="1" ht="25.5" hidden="1" customHeight="1" x14ac:dyDescent="0.25">
      <c r="A454" s="35"/>
      <c r="B454" s="35"/>
      <c r="C454" s="36"/>
    </row>
    <row r="455" spans="1:3" s="33" customFormat="1" ht="25.5" hidden="1" customHeight="1" x14ac:dyDescent="0.25">
      <c r="A455" s="35"/>
      <c r="B455" s="35"/>
      <c r="C455" s="37"/>
    </row>
    <row r="456" spans="1:3" s="33" customFormat="1" ht="25.5" hidden="1" customHeight="1" x14ac:dyDescent="0.25">
      <c r="A456" s="35"/>
      <c r="B456" s="35"/>
      <c r="C456" s="36"/>
    </row>
    <row r="457" spans="1:3" s="33" customFormat="1" ht="25.5" hidden="1" customHeight="1" x14ac:dyDescent="0.25">
      <c r="A457" s="35"/>
      <c r="B457" s="35"/>
      <c r="C457" s="36"/>
    </row>
    <row r="458" spans="1:3" s="33" customFormat="1" ht="25.5" hidden="1" customHeight="1" x14ac:dyDescent="0.25">
      <c r="A458" s="35"/>
      <c r="B458" s="35"/>
      <c r="C458" s="37"/>
    </row>
    <row r="459" spans="1:3" s="33" customFormat="1" ht="25.5" hidden="1" customHeight="1" x14ac:dyDescent="0.25">
      <c r="A459" s="35"/>
      <c r="B459" s="35"/>
      <c r="C459" s="36"/>
    </row>
    <row r="460" spans="1:3" s="33" customFormat="1" ht="25.5" hidden="1" customHeight="1" x14ac:dyDescent="0.25">
      <c r="A460" s="35"/>
      <c r="B460" s="35"/>
      <c r="C460" s="36"/>
    </row>
    <row r="461" spans="1:3" s="33" customFormat="1" ht="25.5" hidden="1" customHeight="1" x14ac:dyDescent="0.25">
      <c r="A461" s="35"/>
      <c r="B461" s="35"/>
      <c r="C461" s="37"/>
    </row>
    <row r="462" spans="1:3" s="33" customFormat="1" ht="25.5" hidden="1" customHeight="1" x14ac:dyDescent="0.25">
      <c r="A462" s="35"/>
      <c r="B462" s="35"/>
      <c r="C462" s="36"/>
    </row>
    <row r="463" spans="1:3" s="33" customFormat="1" ht="25.5" hidden="1" customHeight="1" x14ac:dyDescent="0.25">
      <c r="A463" s="35"/>
      <c r="B463" s="35"/>
      <c r="C463" s="36"/>
    </row>
    <row r="464" spans="1:3" s="33" customFormat="1" ht="25.5" hidden="1" customHeight="1" x14ac:dyDescent="0.25">
      <c r="A464" s="35"/>
      <c r="B464" s="35"/>
      <c r="C464" s="37"/>
    </row>
    <row r="465" spans="1:3" s="33" customFormat="1" ht="25.5" hidden="1" customHeight="1" x14ac:dyDescent="0.25">
      <c r="A465" s="35"/>
      <c r="B465" s="35"/>
      <c r="C465" s="36"/>
    </row>
    <row r="466" spans="1:3" hidden="1" x14ac:dyDescent="0.25"/>
    <row r="467" spans="1:3" hidden="1" x14ac:dyDescent="0.25"/>
    <row r="468" spans="1:3" hidden="1" x14ac:dyDescent="0.25"/>
    <row r="469" spans="1:3" hidden="1" x14ac:dyDescent="0.25"/>
    <row r="470" spans="1:3" hidden="1" x14ac:dyDescent="0.25"/>
    <row r="471" spans="1:3" hidden="1" x14ac:dyDescent="0.25"/>
    <row r="472" spans="1:3" hidden="1" x14ac:dyDescent="0.25"/>
    <row r="473" spans="1:3" hidden="1" x14ac:dyDescent="0.25"/>
    <row r="474" spans="1:3" hidden="1" x14ac:dyDescent="0.25"/>
    <row r="475" spans="1:3" hidden="1" x14ac:dyDescent="0.25"/>
    <row r="476" spans="1:3" hidden="1" x14ac:dyDescent="0.25"/>
    <row r="477" spans="1:3" hidden="1" x14ac:dyDescent="0.25"/>
    <row r="478" spans="1:3" x14ac:dyDescent="0.25"/>
    <row r="479" spans="1:3" ht="15" customHeight="1" x14ac:dyDescent="0.25"/>
    <row r="480" spans="1:3"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Objetivos PMD</vt:lpstr>
      <vt:lpstr>Compromisos PMD</vt:lpstr>
      <vt:lpstr>INDICADORES</vt:lpstr>
      <vt:lpstr>S.H-INGRESOS</vt:lpstr>
      <vt:lpstr>S.H. EGRESOS</vt:lpstr>
      <vt:lpstr>ESTIMACION DE INGRESOS</vt:lpstr>
      <vt:lpstr>PRESUP.EGRESOS FUENTE FINANCIAM</vt:lpstr>
      <vt:lpstr>PLANTILLA</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'PRESUP.EGRESOS FUENTE FINANCIAM'!Títulos_a_imprimir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Adrian Castillo Sanchez</cp:lastModifiedBy>
  <cp:lastPrinted>2017-01-06T19:30:24Z</cp:lastPrinted>
  <dcterms:created xsi:type="dcterms:W3CDTF">2013-09-24T17:23:29Z</dcterms:created>
  <dcterms:modified xsi:type="dcterms:W3CDTF">2017-01-27T14:51:40Z</dcterms:modified>
</cp:coreProperties>
</file>